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.3.1.자 타시도 교류\"/>
    </mc:Choice>
  </mc:AlternateContent>
  <bookViews>
    <workbookView xWindow="480" yWindow="108" windowWidth="18252" windowHeight="11592" tabRatio="947" activeTab="1"/>
  </bookViews>
  <sheets>
    <sheet name="작성요령(필독)" sheetId="1" r:id="rId1"/>
    <sheet name="detail" sheetId="2" r:id="rId2"/>
    <sheet name="dataa" sheetId="3" r:id="rId3"/>
    <sheet name="&lt;서식3&gt;인적사항" sheetId="5" r:id="rId4"/>
  </sheets>
  <definedNames>
    <definedName name="_xlnm.Print_Area" localSheetId="3">'&lt;서식3&gt;인적사항'!$B$1:$H$13</definedName>
    <definedName name="_xlnm.Print_Area" localSheetId="2">dataa!$A$1:$R$4</definedName>
    <definedName name="_xlnm.Print_Area" localSheetId="1">detail!$A$1:$T$94</definedName>
    <definedName name="_xlnm.Print_Area" localSheetId="0">'작성요령(필독)'!$A$1:$J$96</definedName>
    <definedName name="삼순위">detail!$W$80:$W$81</definedName>
    <definedName name="우선순위">detail!$X$80</definedName>
    <definedName name="이순위">detail!$V$80:$V$82</definedName>
    <definedName name="일순위">detail!$U$80:$U$82</definedName>
    <definedName name="전출">#REF!</definedName>
  </definedNames>
  <calcPr calcId="162913"/>
</workbook>
</file>

<file path=xl/calcChain.xml><?xml version="1.0" encoding="utf-8"?>
<calcChain xmlns="http://schemas.openxmlformats.org/spreadsheetml/2006/main">
  <c r="I5" i="2" l="1"/>
  <c r="I4" i="2"/>
  <c r="R4" i="2"/>
  <c r="K4" i="2"/>
  <c r="D7" i="5" l="1"/>
  <c r="G6" i="5"/>
  <c r="D4" i="3"/>
  <c r="AN4" i="2"/>
  <c r="AF1" i="2" l="1"/>
  <c r="B84" i="2" s="1"/>
  <c r="AG1" i="2"/>
  <c r="AH1" i="2"/>
  <c r="B3" i="5"/>
  <c r="A1" i="3"/>
  <c r="C5" i="5" l="1"/>
  <c r="B88" i="2" l="1"/>
  <c r="B93" i="2"/>
  <c r="T21" i="2"/>
  <c r="S21" i="2"/>
  <c r="R21" i="2"/>
  <c r="Q21" i="2"/>
  <c r="P21" i="2"/>
  <c r="O21" i="2"/>
  <c r="M21" i="2"/>
  <c r="N21" i="2" s="1"/>
  <c r="L21" i="2"/>
  <c r="T20" i="2"/>
  <c r="S20" i="2"/>
  <c r="R20" i="2"/>
  <c r="Q20" i="2"/>
  <c r="P20" i="2"/>
  <c r="O20" i="2"/>
  <c r="M20" i="2"/>
  <c r="N20" i="2" s="1"/>
  <c r="L20" i="2"/>
  <c r="L4" i="3"/>
  <c r="K4" i="3"/>
  <c r="J4" i="3"/>
  <c r="H4" i="3" l="1"/>
  <c r="AM4" i="2"/>
  <c r="B85" i="2"/>
  <c r="B15" i="5"/>
  <c r="B13" i="5"/>
  <c r="H11" i="5"/>
  <c r="D8" i="5"/>
  <c r="H7" i="5"/>
  <c r="B92" i="2"/>
  <c r="B81" i="2"/>
  <c r="R4" i="3"/>
  <c r="P4" i="3"/>
  <c r="I4" i="3"/>
  <c r="G4" i="3"/>
  <c r="F4" i="3"/>
  <c r="E4" i="3"/>
  <c r="C4" i="3"/>
  <c r="B4" i="3"/>
  <c r="T75" i="2"/>
  <c r="S75" i="2"/>
  <c r="R75" i="2"/>
  <c r="Q75" i="2"/>
  <c r="P75" i="2"/>
  <c r="O75" i="2"/>
  <c r="M75" i="2"/>
  <c r="N75" i="2" s="1"/>
  <c r="L75" i="2"/>
  <c r="T74" i="2"/>
  <c r="S74" i="2"/>
  <c r="R74" i="2"/>
  <c r="Q74" i="2"/>
  <c r="P74" i="2"/>
  <c r="O74" i="2"/>
  <c r="M74" i="2"/>
  <c r="N74" i="2" s="1"/>
  <c r="L74" i="2"/>
  <c r="T73" i="2"/>
  <c r="S73" i="2"/>
  <c r="R73" i="2"/>
  <c r="Q73" i="2"/>
  <c r="P73" i="2"/>
  <c r="O73" i="2"/>
  <c r="M73" i="2"/>
  <c r="N73" i="2" s="1"/>
  <c r="L73" i="2"/>
  <c r="M72" i="2"/>
  <c r="N72" i="2" s="1"/>
  <c r="Q72" i="2" s="1"/>
  <c r="L72" i="2"/>
  <c r="T67" i="2"/>
  <c r="S67" i="2"/>
  <c r="R67" i="2"/>
  <c r="Q67" i="2"/>
  <c r="P67" i="2"/>
  <c r="O67" i="2"/>
  <c r="M67" i="2"/>
  <c r="N67" i="2" s="1"/>
  <c r="L67" i="2"/>
  <c r="T66" i="2"/>
  <c r="S66" i="2"/>
  <c r="R66" i="2"/>
  <c r="Q66" i="2"/>
  <c r="P66" i="2"/>
  <c r="O66" i="2"/>
  <c r="M66" i="2"/>
  <c r="N66" i="2" s="1"/>
  <c r="L66" i="2"/>
  <c r="T65" i="2"/>
  <c r="S65" i="2"/>
  <c r="R65" i="2"/>
  <c r="Q65" i="2"/>
  <c r="P65" i="2"/>
  <c r="O65" i="2"/>
  <c r="M65" i="2"/>
  <c r="N65" i="2" s="1"/>
  <c r="L65" i="2"/>
  <c r="T64" i="2"/>
  <c r="S64" i="2"/>
  <c r="R64" i="2"/>
  <c r="Q64" i="2"/>
  <c r="P64" i="2"/>
  <c r="O64" i="2"/>
  <c r="M64" i="2"/>
  <c r="N64" i="2" s="1"/>
  <c r="L64" i="2"/>
  <c r="T63" i="2"/>
  <c r="S63" i="2"/>
  <c r="R63" i="2"/>
  <c r="Q63" i="2"/>
  <c r="P63" i="2"/>
  <c r="O63" i="2"/>
  <c r="M63" i="2"/>
  <c r="N63" i="2" s="1"/>
  <c r="L63" i="2"/>
  <c r="T60" i="2"/>
  <c r="S60" i="2"/>
  <c r="R60" i="2"/>
  <c r="Q60" i="2"/>
  <c r="P60" i="2"/>
  <c r="O60" i="2"/>
  <c r="M60" i="2"/>
  <c r="N60" i="2" s="1"/>
  <c r="L60" i="2"/>
  <c r="T59" i="2"/>
  <c r="S59" i="2"/>
  <c r="R59" i="2"/>
  <c r="Q59" i="2"/>
  <c r="P59" i="2"/>
  <c r="O59" i="2"/>
  <c r="M59" i="2"/>
  <c r="N59" i="2" s="1"/>
  <c r="L59" i="2"/>
  <c r="T58" i="2"/>
  <c r="S58" i="2"/>
  <c r="R58" i="2"/>
  <c r="Q58" i="2"/>
  <c r="P58" i="2"/>
  <c r="O58" i="2"/>
  <c r="M58" i="2"/>
  <c r="N58" i="2" s="1"/>
  <c r="L58" i="2"/>
  <c r="O57" i="2"/>
  <c r="M57" i="2"/>
  <c r="N57" i="2" s="1"/>
  <c r="L57" i="2"/>
  <c r="V52" i="2"/>
  <c r="U52" i="2"/>
  <c r="Q52" i="2"/>
  <c r="P52" i="2"/>
  <c r="O52" i="2"/>
  <c r="T47" i="2"/>
  <c r="S47" i="2"/>
  <c r="R47" i="2"/>
  <c r="Q47" i="2"/>
  <c r="P47" i="2"/>
  <c r="O47" i="2"/>
  <c r="M47" i="2"/>
  <c r="N47" i="2" s="1"/>
  <c r="L47" i="2"/>
  <c r="T46" i="2"/>
  <c r="S46" i="2"/>
  <c r="R46" i="2"/>
  <c r="Q46" i="2"/>
  <c r="P46" i="2"/>
  <c r="O46" i="2"/>
  <c r="M46" i="2"/>
  <c r="N46" i="2" s="1"/>
  <c r="L46" i="2"/>
  <c r="T45" i="2"/>
  <c r="S45" i="2"/>
  <c r="R45" i="2"/>
  <c r="Q45" i="2"/>
  <c r="P45" i="2"/>
  <c r="O45" i="2"/>
  <c r="M45" i="2"/>
  <c r="N45" i="2" s="1"/>
  <c r="L45" i="2"/>
  <c r="M44" i="2"/>
  <c r="N44" i="2" s="1"/>
  <c r="P44" i="2" s="1"/>
  <c r="L44" i="2"/>
  <c r="O44" i="2" s="1"/>
  <c r="T39" i="2"/>
  <c r="S39" i="2"/>
  <c r="R39" i="2"/>
  <c r="Q39" i="2"/>
  <c r="P39" i="2"/>
  <c r="O39" i="2"/>
  <c r="M39" i="2"/>
  <c r="N39" i="2" s="1"/>
  <c r="L39" i="2"/>
  <c r="T38" i="2"/>
  <c r="S38" i="2"/>
  <c r="R38" i="2"/>
  <c r="Q38" i="2"/>
  <c r="P38" i="2"/>
  <c r="O38" i="2"/>
  <c r="M38" i="2"/>
  <c r="N38" i="2" s="1"/>
  <c r="L38" i="2"/>
  <c r="M37" i="2"/>
  <c r="N37" i="2" s="1"/>
  <c r="P37" i="2"/>
  <c r="L37" i="2"/>
  <c r="O37" i="2"/>
  <c r="M36" i="2"/>
  <c r="L36" i="2"/>
  <c r="O36" i="2" s="1"/>
  <c r="V31" i="2"/>
  <c r="U31" i="2"/>
  <c r="Q31" i="2"/>
  <c r="P31" i="2"/>
  <c r="O31" i="2"/>
  <c r="T19" i="2"/>
  <c r="S19" i="2"/>
  <c r="R19" i="2"/>
  <c r="Q19" i="2"/>
  <c r="P19" i="2"/>
  <c r="O19" i="2"/>
  <c r="M19" i="2"/>
  <c r="N19" i="2" s="1"/>
  <c r="L19" i="2"/>
  <c r="T18" i="2"/>
  <c r="S18" i="2"/>
  <c r="R18" i="2"/>
  <c r="Q18" i="2"/>
  <c r="P18" i="2"/>
  <c r="O18" i="2"/>
  <c r="M18" i="2"/>
  <c r="N18" i="2" s="1"/>
  <c r="L18" i="2"/>
  <c r="M17" i="2"/>
  <c r="L17" i="2"/>
  <c r="V10" i="2"/>
  <c r="U10" i="2"/>
  <c r="Q10" i="2"/>
  <c r="P10" i="2"/>
  <c r="O10" i="2"/>
  <c r="S5" i="2"/>
  <c r="S4" i="2"/>
  <c r="Q4" i="3"/>
  <c r="G4" i="2"/>
  <c r="Q57" i="2"/>
  <c r="P57" i="2"/>
  <c r="R57" i="2"/>
  <c r="Q37" i="2"/>
  <c r="R37" i="2"/>
  <c r="S57" i="2"/>
  <c r="T57" i="2"/>
  <c r="T61" i="2" s="1"/>
  <c r="AD54" i="2" s="1"/>
  <c r="S37" i="2"/>
  <c r="T37" i="2"/>
  <c r="N17" i="2" l="1"/>
  <c r="P17" i="2" s="1"/>
  <c r="Y10" i="2"/>
  <c r="O17" i="2"/>
  <c r="N36" i="2"/>
  <c r="P36" i="2" s="1"/>
  <c r="Q44" i="2"/>
  <c r="T44" i="2" s="1"/>
  <c r="T48" i="2" s="1"/>
  <c r="R44" i="2"/>
  <c r="O72" i="2"/>
  <c r="T72" i="2"/>
  <c r="T76" i="2" s="1"/>
  <c r="P72" i="2"/>
  <c r="R72" i="2" s="1"/>
  <c r="W10" i="2"/>
  <c r="Z10" i="2" s="1"/>
  <c r="T13" i="2" s="1"/>
  <c r="W52" i="2"/>
  <c r="Z52" i="2" s="1"/>
  <c r="AD53" i="2" s="1"/>
  <c r="AD55" i="2" s="1"/>
  <c r="T68" i="2" s="1"/>
  <c r="R61" i="2"/>
  <c r="AB54" i="2" s="1"/>
  <c r="X52" i="2"/>
  <c r="S61" i="2"/>
  <c r="AC54" i="2" s="1"/>
  <c r="X10" i="2"/>
  <c r="X31" i="2"/>
  <c r="W31" i="2"/>
  <c r="Z31" i="2" s="1"/>
  <c r="T40" i="2" s="1"/>
  <c r="Q17" i="2" l="1"/>
  <c r="T17" i="2" s="1"/>
  <c r="T22" i="2" s="1"/>
  <c r="T24" i="2" s="1"/>
  <c r="R13" i="2"/>
  <c r="S13" i="2"/>
  <c r="Q36" i="2"/>
  <c r="R36" i="2" s="1"/>
  <c r="Y52" i="2"/>
  <c r="Y31" i="2"/>
  <c r="R40" i="2" s="1"/>
  <c r="S44" i="2"/>
  <c r="S48" i="2" s="1"/>
  <c r="S72" i="2"/>
  <c r="S76" i="2" s="1"/>
  <c r="W77" i="2"/>
  <c r="T50" i="2"/>
  <c r="W49" i="2"/>
  <c r="V61" i="2"/>
  <c r="AB53" i="2"/>
  <c r="AC53" i="2"/>
  <c r="AC55" i="2" s="1"/>
  <c r="S68" i="2" s="1"/>
  <c r="T78" i="2"/>
  <c r="R17" i="2" l="1"/>
  <c r="R22" i="2" s="1"/>
  <c r="S17" i="2"/>
  <c r="S22" i="2" s="1"/>
  <c r="W23" i="2"/>
  <c r="S36" i="2"/>
  <c r="T36" i="2"/>
  <c r="S40" i="2"/>
  <c r="V40" i="2" s="1"/>
  <c r="R48" i="2"/>
  <c r="R76" i="2"/>
  <c r="V76" i="2" s="1"/>
  <c r="AB55" i="2"/>
  <c r="R68" i="2" s="1"/>
  <c r="V68" i="2" s="1"/>
  <c r="S78" i="2"/>
  <c r="V77" i="2"/>
  <c r="V23" i="2" l="1"/>
  <c r="S24" i="2"/>
  <c r="R24" i="2"/>
  <c r="S50" i="2"/>
  <c r="V49" i="2"/>
  <c r="R50" i="2" s="1"/>
  <c r="R78" i="2"/>
  <c r="V78" i="2" s="1"/>
  <c r="V24" i="2" l="1"/>
  <c r="J4" i="2" s="1"/>
  <c r="O4" i="3" s="1"/>
  <c r="V50" i="2"/>
  <c r="E80" i="2"/>
  <c r="E79" i="2" l="1"/>
  <c r="M4" i="3"/>
  <c r="H8" i="5"/>
  <c r="N4" i="3"/>
</calcChain>
</file>

<file path=xl/comments1.xml><?xml version="1.0" encoding="utf-8"?>
<comments xmlns="http://schemas.openxmlformats.org/spreadsheetml/2006/main">
  <authors>
    <author>User</author>
    <author>정보5</author>
  </authors>
  <commentList>
    <comment ref="C57" authorId="0" shapeId="0">
      <text>
        <r>
          <rPr>
            <b/>
            <sz val="9"/>
            <color indexed="10"/>
            <rFont val="굴림"/>
            <family val="3"/>
            <charset val="129"/>
          </rPr>
          <t xml:space="preserve">[주의]
</t>
        </r>
        <r>
          <rPr>
            <sz val="9"/>
            <color indexed="10"/>
            <rFont val="굴림"/>
            <family val="3"/>
            <charset val="129"/>
          </rPr>
          <t>임용전 기간제 교사 경력만 기재할 것</t>
        </r>
      </text>
    </comment>
    <comment ref="C58" authorId="1" shapeId="0">
      <text>
        <r>
          <rPr>
            <b/>
            <sz val="9"/>
            <color indexed="10"/>
            <rFont val="굴림"/>
            <family val="3"/>
            <charset val="129"/>
          </rPr>
          <t>[주의]</t>
        </r>
        <r>
          <rPr>
            <sz val="9"/>
            <color indexed="10"/>
            <rFont val="굴림"/>
            <family val="3"/>
            <charset val="129"/>
          </rPr>
          <t xml:space="preserve">
임용전 기간제 교사 경력만 기재할 것</t>
        </r>
      </text>
    </comment>
    <comment ref="C59" authorId="1" shapeId="0">
      <text>
        <r>
          <rPr>
            <b/>
            <sz val="9"/>
            <color indexed="10"/>
            <rFont val="굴림"/>
            <family val="3"/>
            <charset val="129"/>
          </rPr>
          <t xml:space="preserve">[주의]
</t>
        </r>
        <r>
          <rPr>
            <sz val="9"/>
            <color indexed="10"/>
            <rFont val="굴림"/>
            <family val="3"/>
            <charset val="129"/>
          </rPr>
          <t>임용전 기간제 교사 경력만 기재할 것</t>
        </r>
      </text>
    </comment>
    <comment ref="C60" authorId="1" shapeId="0">
      <text>
        <r>
          <rPr>
            <b/>
            <sz val="9"/>
            <color indexed="10"/>
            <rFont val="굴림"/>
            <family val="3"/>
            <charset val="129"/>
          </rPr>
          <t>[주의]</t>
        </r>
        <r>
          <rPr>
            <sz val="9"/>
            <color indexed="10"/>
            <rFont val="굴림"/>
            <family val="3"/>
            <charset val="129"/>
          </rPr>
          <t xml:space="preserve">
임용전 기간제 교사 경력만 기재할 것</t>
        </r>
      </text>
    </comment>
  </commentList>
</comments>
</file>

<file path=xl/sharedStrings.xml><?xml version="1.0" encoding="utf-8"?>
<sst xmlns="http://schemas.openxmlformats.org/spreadsheetml/2006/main" count="325" uniqueCount="279">
  <si>
    <r>
      <t xml:space="preserve">    입력하기 전에 아래의 </t>
    </r>
    <r>
      <rPr>
        <b/>
        <sz val="11"/>
        <color indexed="40"/>
        <rFont val="돋움"/>
        <family val="3"/>
        <charset val="129"/>
      </rPr>
      <t>[타시도전출 희망자 신청서 작성방법]을 필독</t>
    </r>
    <r>
      <rPr>
        <sz val="11"/>
        <color theme="1"/>
        <rFont val="맑은 고딕"/>
        <family val="3"/>
        <charset val="129"/>
        <scheme val="minor"/>
      </rPr>
      <t>한다.</t>
    </r>
    <phoneticPr fontId="5" type="noConversion"/>
  </si>
  <si>
    <r>
      <t xml:space="preserve">               기준</t>
    </r>
    <r>
      <rPr>
        <sz val="11"/>
        <color theme="1"/>
        <rFont val="맑은 고딕"/>
        <family val="3"/>
        <charset val="129"/>
        <scheme val="minor"/>
      </rPr>
      <t>(부부별거, 장애인부양 등)을 선택 입력하면 신청서 1 Page 상단의 전출기준은 자동 입력된다.</t>
    </r>
    <phoneticPr fontId="5" type="noConversion"/>
  </si>
  <si>
    <r>
      <t>7. 별거기간 산출 대상기간</t>
    </r>
    <r>
      <rPr>
        <sz val="11"/>
        <color theme="1"/>
        <rFont val="맑은 고딕"/>
        <family val="3"/>
        <charset val="129"/>
        <scheme val="minor"/>
      </rPr>
      <t xml:space="preserve"> 구하기: </t>
    </r>
    <r>
      <rPr>
        <b/>
        <sz val="11"/>
        <color indexed="10"/>
        <rFont val="돋움"/>
        <family val="3"/>
        <charset val="129"/>
      </rPr>
      <t>부부별거 기간이 없는 경우는 입력하지 않는다</t>
    </r>
    <r>
      <rPr>
        <sz val="11"/>
        <color theme="1"/>
        <rFont val="맑은 고딕"/>
        <family val="3"/>
        <charset val="129"/>
        <scheme val="minor"/>
      </rPr>
      <t xml:space="preserve">. </t>
    </r>
    <phoneticPr fontId="5" type="noConversion"/>
  </si>
  <si>
    <t xml:space="preserve">  * 부부별거기간 산출방법은 아래의 [타시도전출 희망자 신청서 작성방법]을 꼭 참조한다.</t>
    <phoneticPr fontId="5" type="noConversion"/>
  </si>
  <si>
    <r>
      <t>9.  다음 각 항의 경력기간 구하기는 각각의 기간들("부터" - "까지")을 계산한 후</t>
    </r>
    <r>
      <rPr>
        <b/>
        <sz val="11"/>
        <color indexed="10"/>
        <rFont val="돋움"/>
        <family val="3"/>
        <charset val="129"/>
      </rPr>
      <t xml:space="preserve"> 1개월을 30일로 계산</t>
    </r>
    <r>
      <rPr>
        <sz val="11"/>
        <color theme="1"/>
        <rFont val="맑은 고딕"/>
        <family val="3"/>
        <charset val="129"/>
        <scheme val="minor"/>
      </rPr>
      <t xml:space="preserve">하여 자동계산  된다. </t>
    </r>
    <phoneticPr fontId="5" type="noConversion"/>
  </si>
  <si>
    <t xml:space="preserve">   15일 미만이면 버림하여 신청서 1 Page 상단의 본도근속교육경력, 교육총경력 란에 자동 입력된다.</t>
    <phoneticPr fontId="5" type="noConversion"/>
  </si>
  <si>
    <r>
      <t>10.  교육총경력 구하기에서 "</t>
    </r>
    <r>
      <rPr>
        <b/>
        <sz val="11"/>
        <color indexed="10"/>
        <rFont val="돋움"/>
        <family val="3"/>
        <charset val="129"/>
      </rPr>
      <t>임용전 기간제 교사 경력만 기재"</t>
    </r>
    <r>
      <rPr>
        <sz val="11"/>
        <color theme="1"/>
        <rFont val="맑은 고딕"/>
        <family val="3"/>
        <charset val="129"/>
        <scheme val="minor"/>
      </rPr>
      <t xml:space="preserve">라고 표시된 란은 </t>
    </r>
    <r>
      <rPr>
        <sz val="11"/>
        <color indexed="10"/>
        <rFont val="돋움"/>
        <family val="3"/>
        <charset val="129"/>
      </rPr>
      <t>반드시 임용전 기간제 교사 경력만</t>
    </r>
    <r>
      <rPr>
        <sz val="11"/>
        <color theme="1"/>
        <rFont val="맑은 고딕"/>
        <family val="3"/>
        <charset val="129"/>
        <scheme val="minor"/>
      </rPr>
      <t xml:space="preserve">을 </t>
    </r>
    <phoneticPr fontId="5" type="noConversion"/>
  </si>
  <si>
    <r>
      <rPr>
        <sz val="11"/>
        <color theme="1"/>
        <rFont val="맑은 고딕"/>
        <family val="3"/>
        <charset val="129"/>
        <scheme val="minor"/>
      </rPr>
      <t xml:space="preserve">    </t>
    </r>
    <r>
      <rPr>
        <sz val="11"/>
        <color theme="1"/>
        <rFont val="맑은 고딕"/>
        <family val="3"/>
        <charset val="129"/>
        <scheme val="minor"/>
      </rPr>
      <t xml:space="preserve">입력하고. </t>
    </r>
    <r>
      <rPr>
        <b/>
        <sz val="11"/>
        <color indexed="10"/>
        <rFont val="돋움"/>
        <family val="3"/>
        <charset val="129"/>
      </rPr>
      <t xml:space="preserve"> 임용 이후의 경력</t>
    </r>
    <r>
      <rPr>
        <sz val="11"/>
        <color theme="1"/>
        <rFont val="맑은 고딕"/>
        <family val="3"/>
        <charset val="129"/>
        <scheme val="minor"/>
      </rPr>
      <t xml:space="preserve">은 </t>
    </r>
    <r>
      <rPr>
        <sz val="11"/>
        <color indexed="10"/>
        <rFont val="돋움"/>
        <family val="3"/>
        <charset val="129"/>
      </rPr>
      <t>최초임용일 이후 교육경력</t>
    </r>
    <r>
      <rPr>
        <sz val="11"/>
        <color theme="1"/>
        <rFont val="맑은 고딕"/>
        <family val="3"/>
        <charset val="129"/>
        <scheme val="minor"/>
      </rPr>
      <t xml:space="preserve"> 란에</t>
    </r>
    <r>
      <rPr>
        <sz val="11"/>
        <color indexed="10"/>
        <rFont val="돋움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입력한다. </t>
    </r>
    <phoneticPr fontId="5" type="noConversion"/>
  </si>
  <si>
    <t xml:space="preserve">             예)      근무지         부터            까지                              근무지          부터            까지</t>
  </si>
  <si>
    <t xml:space="preserve">  6. 소지자격 : 현재 임용된 자격을 표시</t>
    <phoneticPr fontId="5" type="noConversion"/>
  </si>
  <si>
    <t xml:space="preserve">   ☞ 『부부 별거자』에 대한 실제 별거기간(㉶) 산출 방법</t>
    <phoneticPr fontId="5" type="noConversion"/>
  </si>
  <si>
    <r>
      <t xml:space="preserve">    </t>
    </r>
    <r>
      <rPr>
        <sz val="12"/>
        <color indexed="30"/>
        <rFont val="궁서"/>
        <family val="1"/>
        <charset val="129"/>
      </rPr>
      <t>가. 별거기간 산출 대상 기간(㉱)</t>
    </r>
    <phoneticPr fontId="5" type="noConversion"/>
  </si>
  <si>
    <t xml:space="preserve">      ① 신규임용 전 결혼한 경우</t>
  </si>
  <si>
    <t xml:space="preserve">      ② 경남도교육청 관내 공립학교 신규임용 후 결혼한 경우</t>
  </si>
  <si>
    <t xml:space="preserve">      ③ 타 시․도교육청 관내학교 신규임용 후 결혼한 경우</t>
  </si>
  <si>
    <t xml:space="preserve">   가. 경남교육청에서 교원으로 임용되어 전임으로 실제 근무한 교육경력</t>
    <phoneticPr fontId="5" type="noConversion"/>
  </si>
  <si>
    <t xml:space="preserve">   나. 타 시․도 및 사학에서 전입된 자는 전입이후  전임으로 실제 근무한 교육경력</t>
    <phoneticPr fontId="5" type="noConversion"/>
  </si>
  <si>
    <t xml:space="preserve">   ※ 울산광역시 교육경력의 경우</t>
  </si>
  <si>
    <t xml:space="preserve">   마. 인사기록카드는 NEIS 출력물(원본대조필)을 제출할 것</t>
    <phoneticPr fontId="5" type="noConversion"/>
  </si>
  <si>
    <t>전출
희망시도</t>
    <phoneticPr fontId="5" type="noConversion"/>
  </si>
  <si>
    <t>소속</t>
    <phoneticPr fontId="5" type="noConversion"/>
  </si>
  <si>
    <t>성명
(남녀)</t>
    <phoneticPr fontId="5" type="noConversion"/>
  </si>
  <si>
    <t>최초임용일
(신규,전입)</t>
    <phoneticPr fontId="5" type="noConversion"/>
  </si>
  <si>
    <t>별
거
기
간</t>
    <phoneticPr fontId="5" type="noConversion"/>
  </si>
  <si>
    <t>별거기간 산출 대상 기간 구하기( 해당란에 ○표)</t>
    <phoneticPr fontId="5" type="noConversion"/>
  </si>
  <si>
    <t>해당란
O표</t>
    <phoneticPr fontId="5" type="noConversion"/>
  </si>
  <si>
    <r>
      <t>① (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  ) </t>
    </r>
    <phoneticPr fontId="5" type="noConversion"/>
  </si>
  <si>
    <t xml:space="preserve"> 신규임용 전 결혼한 경우</t>
    <phoneticPr fontId="5" type="noConversion"/>
  </si>
  <si>
    <t>진노란색 셀은 필수 입력사항</t>
    <phoneticPr fontId="5" type="noConversion"/>
  </si>
  <si>
    <t xml:space="preserve"> 경남도교육청 관내 공립학교 신규임용 후 결혼한 경우</t>
    <phoneticPr fontId="5" type="noConversion"/>
  </si>
  <si>
    <t>연노란색 셀은 선택 입력사항</t>
    <phoneticPr fontId="5" type="noConversion"/>
  </si>
  <si>
    <t xml:space="preserve"> 타 시.도교육청 관내학교 신규임용 후 결혼한 경우</t>
  </si>
  <si>
    <t>㉮</t>
  </si>
  <si>
    <t>별거기간 산출 기준일</t>
    <phoneticPr fontId="5" type="noConversion"/>
  </si>
  <si>
    <t>㉯</t>
    <phoneticPr fontId="5" type="noConversion"/>
  </si>
  <si>
    <t>경남도교육청 관내 공립학교 신규임용(전입)일(①, ③)</t>
    <phoneticPr fontId="5" type="noConversion"/>
  </si>
  <si>
    <t>㉰</t>
    <phoneticPr fontId="5" type="noConversion"/>
  </si>
  <si>
    <t>혼인관계증명서 상 결혼일(②)</t>
    <phoneticPr fontId="5" type="noConversion"/>
  </si>
  <si>
    <t>㉰의 경우도 바로 윗칸에 입력</t>
    <phoneticPr fontId="5" type="noConversion"/>
  </si>
  <si>
    <t>㉱</t>
    <phoneticPr fontId="5" type="noConversion"/>
  </si>
  <si>
    <t>별거기간 산출 대상 기간〔㉱=㉮-(㉯ 또는 ㉰)〕</t>
    <phoneticPr fontId="5" type="noConversion"/>
  </si>
  <si>
    <t>별거기간에서 제외사유</t>
    <phoneticPr fontId="5" type="noConversion"/>
  </si>
  <si>
    <t>부터</t>
    <phoneticPr fontId="5" type="noConversion"/>
  </si>
  <si>
    <t>까지</t>
    <phoneticPr fontId="5" type="noConversion"/>
  </si>
  <si>
    <t>기간</t>
    <phoneticPr fontId="5" type="noConversion"/>
  </si>
  <si>
    <t>년</t>
    <phoneticPr fontId="5" type="noConversion"/>
  </si>
  <si>
    <t>월</t>
    <phoneticPr fontId="5" type="noConversion"/>
  </si>
  <si>
    <t>일</t>
    <phoneticPr fontId="5" type="noConversion"/>
  </si>
  <si>
    <t>㉲</t>
  </si>
  <si>
    <t>㉳</t>
  </si>
  <si>
    <t>㉴</t>
  </si>
  <si>
    <t>㉵</t>
    <phoneticPr fontId="5" type="noConversion"/>
  </si>
  <si>
    <t>별거기간 산출 대상 기간에서 제외되는 기간 합계</t>
    <phoneticPr fontId="5" type="noConversion"/>
  </si>
  <si>
    <t>기간합계</t>
    <phoneticPr fontId="5" type="noConversion"/>
  </si>
  <si>
    <t xml:space="preserve">첨부한 제출서류 목록( 첨부 자료 앞에 ○표) </t>
    <phoneticPr fontId="5" type="noConversion"/>
  </si>
  <si>
    <t>제출서류(해당란에'0'표)</t>
    <phoneticPr fontId="5" type="noConversion"/>
  </si>
  <si>
    <r>
      <t>(</t>
    </r>
    <r>
      <rPr>
        <sz val="11"/>
        <color theme="1"/>
        <rFont val="맑은 고딕"/>
        <family val="3"/>
        <charset val="129"/>
        <scheme val="minor"/>
      </rPr>
      <t xml:space="preserve">   )</t>
    </r>
    <phoneticPr fontId="5" type="noConversion"/>
  </si>
  <si>
    <t>호봉발령사항 1부</t>
    <phoneticPr fontId="5" type="noConversion"/>
  </si>
  <si>
    <t>(   )</t>
    <phoneticPr fontId="5" type="noConversion"/>
  </si>
  <si>
    <t>배우자의 재직증명서 1부</t>
    <phoneticPr fontId="5" type="noConversion"/>
  </si>
  <si>
    <r>
      <t>(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  )</t>
    </r>
    <r>
      <rPr>
        <sz val="11"/>
        <color theme="1"/>
        <rFont val="맑은 고딕"/>
        <family val="3"/>
        <charset val="129"/>
        <scheme val="minor"/>
      </rPr>
      <t/>
    </r>
    <phoneticPr fontId="5" type="noConversion"/>
  </si>
  <si>
    <t>가족관계증명서 1부</t>
    <phoneticPr fontId="5" type="noConversion"/>
  </si>
  <si>
    <r>
      <t xml:space="preserve">(  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5" type="noConversion"/>
  </si>
  <si>
    <t>배우자의 사업자 등록증 사본 1부</t>
    <phoneticPr fontId="5" type="noConversion"/>
  </si>
  <si>
    <r>
      <t>(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 )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5" type="noConversion"/>
  </si>
  <si>
    <t>별거기간 입증 증빙자료 1부</t>
    <phoneticPr fontId="5" type="noConversion"/>
  </si>
  <si>
    <r>
      <t>(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5" type="noConversion"/>
  </si>
  <si>
    <t xml:space="preserve"> 기타 증빙자료 1부 </t>
    <phoneticPr fontId="5" type="noConversion"/>
  </si>
  <si>
    <t>본도
근속
교육
경력</t>
    <phoneticPr fontId="5" type="noConversion"/>
  </si>
  <si>
    <t>본도 근속 교육 경력 구하기</t>
    <phoneticPr fontId="5" type="noConversion"/>
  </si>
  <si>
    <t>본도 근속교육경력 산출 기준일</t>
  </si>
  <si>
    <t>㉯</t>
  </si>
  <si>
    <t>경남도교육청 관내 공립학교 신규임용(전입)일</t>
  </si>
  <si>
    <t>본도 근속교육경력 산출 대상 기간</t>
  </si>
  <si>
    <t>근무교</t>
    <phoneticPr fontId="5" type="noConversion"/>
  </si>
  <si>
    <t>㉰</t>
  </si>
  <si>
    <t>본도 근속교육경력 산출 대상 기간 합계(㉰=㉮-㉯)</t>
    <phoneticPr fontId="5" type="noConversion"/>
  </si>
  <si>
    <t>㉮-㉯</t>
  </si>
  <si>
    <t>본도 근속교육경력 산출 대상 기간에서 제외되는 기간</t>
    <phoneticPr fontId="5" type="noConversion"/>
  </si>
  <si>
    <t>근속교육경력에서 제외사유</t>
    <phoneticPr fontId="5" type="noConversion"/>
  </si>
  <si>
    <t>㉱</t>
  </si>
  <si>
    <t>본도 근속교육경력 산출대상기간에서 제외되는 기간 합계</t>
    <phoneticPr fontId="5" type="noConversion"/>
  </si>
  <si>
    <t>실제 본도 근속 교육 경력 구하기</t>
    <phoneticPr fontId="5" type="noConversion"/>
  </si>
  <si>
    <r>
      <t>실제 본도</t>
    </r>
    <r>
      <rPr>
        <sz val="11"/>
        <color theme="1"/>
        <rFont val="맑은 고딕"/>
        <family val="3"/>
        <charset val="129"/>
        <scheme val="minor"/>
      </rPr>
      <t xml:space="preserve"> 근속 </t>
    </r>
    <r>
      <rPr>
        <sz val="11"/>
        <color theme="1"/>
        <rFont val="맑은 고딕"/>
        <family val="3"/>
        <charset val="129"/>
        <scheme val="minor"/>
      </rPr>
      <t>교육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경력(㉲=㉰-㉱)</t>
    </r>
    <phoneticPr fontId="5" type="noConversion"/>
  </si>
  <si>
    <t>교
육
총
경
력</t>
    <phoneticPr fontId="5" type="noConversion"/>
  </si>
  <si>
    <t xml:space="preserve"> 교육 총경력 구하기</t>
    <phoneticPr fontId="5" type="noConversion"/>
  </si>
  <si>
    <t>교육 총경력 산출 기준일</t>
    <phoneticPr fontId="5" type="noConversion"/>
  </si>
  <si>
    <t>최초임용일</t>
    <phoneticPr fontId="5" type="noConversion"/>
  </si>
  <si>
    <r>
      <t>교육 총경력 산출 대상 기간</t>
    </r>
    <r>
      <rPr>
        <b/>
        <sz val="11"/>
        <color indexed="10"/>
        <rFont val="한양신명조"/>
        <family val="3"/>
        <charset val="129"/>
      </rPr>
      <t>(임용전 기간제 교사 경력만 기재)</t>
    </r>
    <phoneticPr fontId="5" type="noConversion"/>
  </si>
  <si>
    <t>임용전기간합계</t>
    <phoneticPr fontId="5" type="noConversion"/>
  </si>
  <si>
    <r>
      <t>임용전 기간제교사 경력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합계</t>
    </r>
    <phoneticPr fontId="5" type="noConversion"/>
  </si>
  <si>
    <t>교육 총경력 산출 대상 기간 (최초임용일 이후 교육경력 기재)</t>
    <phoneticPr fontId="5" type="noConversion"/>
  </si>
  <si>
    <r>
      <t>교육 총경력 산출 대상 기간 합계</t>
    </r>
    <r>
      <rPr>
        <sz val="11"/>
        <color theme="1"/>
        <rFont val="맑은 고딕"/>
        <family val="3"/>
        <charset val="129"/>
        <scheme val="minor"/>
      </rPr>
      <t xml:space="preserve"> =</t>
    </r>
    <r>
      <rPr>
        <sz val="11"/>
        <color theme="1"/>
        <rFont val="맑은 고딕"/>
        <family val="3"/>
        <charset val="129"/>
        <scheme val="minor"/>
      </rPr>
      <t xml:space="preserve">
(㉰=㉮-㉯)</t>
    </r>
    <r>
      <rPr>
        <sz val="11"/>
        <color theme="1"/>
        <rFont val="맑은 고딕"/>
        <family val="3"/>
        <charset val="129"/>
        <scheme val="minor"/>
      </rPr>
      <t>+임용전기간제교사경력</t>
    </r>
    <phoneticPr fontId="5" type="noConversion"/>
  </si>
  <si>
    <t>교육 총경력 산출 대상 기간에서 제외되는 기간</t>
    <phoneticPr fontId="5" type="noConversion"/>
  </si>
  <si>
    <t>교육 총경력에서 제외사유</t>
    <phoneticPr fontId="5" type="noConversion"/>
  </si>
  <si>
    <t>교육 총경력 산출대상기간에서 제외되는 기간 합계</t>
    <phoneticPr fontId="5" type="noConversion"/>
  </si>
  <si>
    <t>실제 교육 총경력 구하기</t>
    <phoneticPr fontId="5" type="noConversion"/>
  </si>
  <si>
    <r>
      <t>실제 교육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총경력(㉲=㉰-㉱)</t>
    </r>
    <phoneticPr fontId="5" type="noConversion"/>
  </si>
  <si>
    <t>교육
경력</t>
    <phoneticPr fontId="5" type="noConversion"/>
  </si>
  <si>
    <t>교육총경력</t>
    <phoneticPr fontId="5" type="noConversion"/>
  </si>
  <si>
    <t>전출
기준</t>
    <phoneticPr fontId="5" type="noConversion"/>
  </si>
  <si>
    <t>순위</t>
    <phoneticPr fontId="5" type="noConversion"/>
  </si>
  <si>
    <t>위에 기재된 내용은 사실과 다름 없음을 확인합니다.</t>
    <phoneticPr fontId="5" type="noConversion"/>
  </si>
  <si>
    <t>경상남도교육감 귀하</t>
    <phoneticPr fontId="5" type="noConversion"/>
  </si>
  <si>
    <t>연번</t>
    <phoneticPr fontId="4" type="noConversion"/>
  </si>
  <si>
    <t>희망시도</t>
    <phoneticPr fontId="4" type="noConversion"/>
  </si>
  <si>
    <t>성명</t>
    <phoneticPr fontId="4" type="noConversion"/>
  </si>
  <si>
    <t>성별</t>
    <phoneticPr fontId="4" type="noConversion"/>
  </si>
  <si>
    <t>소지자격</t>
    <phoneticPr fontId="4" type="noConversion"/>
  </si>
  <si>
    <t>별거기간</t>
    <phoneticPr fontId="4" type="noConversion"/>
  </si>
  <si>
    <t>노부모봉양</t>
    <phoneticPr fontId="4" type="noConversion"/>
  </si>
  <si>
    <t>교사구분
(전출과목)</t>
    <phoneticPr fontId="5" type="noConversion"/>
  </si>
  <si>
    <r>
      <t>8. 날짜를 입력하는 셀("부터", "까지")의 입력 형식은 반드시</t>
    </r>
    <r>
      <rPr>
        <b/>
        <sz val="11"/>
        <rFont val="돋움"/>
        <family val="3"/>
        <charset val="129"/>
      </rPr>
      <t xml:space="preserve"> </t>
    </r>
    <r>
      <rPr>
        <b/>
        <sz val="11"/>
        <color indexed="12"/>
        <rFont val="돋움"/>
        <family val="3"/>
        <charset val="129"/>
      </rPr>
      <t>YYYY-MM-DD(4자리 년-2자리 월-2자리 일)형식</t>
    </r>
    <r>
      <rPr>
        <sz val="11"/>
        <rFont val="돋움"/>
        <family val="3"/>
        <charset val="129"/>
      </rPr>
      <t>으로  입력한다.</t>
    </r>
    <phoneticPr fontId="4" type="noConversion"/>
  </si>
  <si>
    <r>
      <t xml:space="preserve"> * </t>
    </r>
    <r>
      <rPr>
        <b/>
        <sz val="11"/>
        <color indexed="17"/>
        <rFont val="돋움"/>
        <family val="3"/>
        <charset val="129"/>
      </rPr>
      <t>초록색 셀</t>
    </r>
    <r>
      <rPr>
        <sz val="11"/>
        <color theme="1"/>
        <rFont val="맑은 고딕"/>
        <family val="3"/>
        <charset val="129"/>
        <scheme val="minor"/>
      </rPr>
      <t>(실제별거기간, 실제본도 근속교육경력, 실제 교육총경력)에 계산된 기간이</t>
    </r>
    <r>
      <rPr>
        <sz val="11"/>
        <color indexed="12"/>
        <rFont val="맑은 고딕"/>
        <family val="3"/>
        <charset val="129"/>
      </rPr>
      <t xml:space="preserve"> </t>
    </r>
    <r>
      <rPr>
        <sz val="11"/>
        <color indexed="12"/>
        <rFont val="돋움"/>
        <family val="3"/>
        <charset val="129"/>
      </rPr>
      <t>15일 이상이면 반올림하여 1개월</t>
    </r>
    <r>
      <rPr>
        <sz val="11"/>
        <color theme="1"/>
        <rFont val="맑은 고딕"/>
        <family val="3"/>
        <charset val="129"/>
        <scheme val="minor"/>
      </rPr>
      <t xml:space="preserve">로 </t>
    </r>
    <phoneticPr fontId="5" type="noConversion"/>
  </si>
  <si>
    <t xml:space="preserve">   * 확인자는 해당교원의 인사기록카드와 증빙서류를 대조, 확인하고 해당 파일과 출력물을 제출함
     (출력물은 정해진 부수만큼 별도 제출)</t>
    <phoneticPr fontId="5" type="noConversion"/>
  </si>
  <si>
    <t xml:space="preserve">      ◦ 별거기간 산출 대상 기간 내에서 휴직 기간이나 타 시․도 교환근무 기간(㉲)</t>
    <phoneticPr fontId="5" type="noConversion"/>
  </si>
  <si>
    <t xml:space="preserve">      ◦ 별거기간 산출 대상 기간 내에서 배우자가 전출 희망 시․도내 주민등록상에 등재되지 않은 기간(㉳)
        (단, 전출희망지역이 인접권이 아닌 경우에는 전출희망 시․도내 직장 또는 사업장 재직기간은 
         전출 희망시․도내 주민등록상에 등재된  것으로 간주함)</t>
    <phoneticPr fontId="5" type="noConversion"/>
  </si>
  <si>
    <t xml:space="preserve">      ◦ 별거기간 산출 대상 기간내에서 기타 실제적 별거기간으로 인정될 수 없는  기간(㉴)</t>
    <phoneticPr fontId="5" type="noConversion"/>
  </si>
  <si>
    <t>부부교원</t>
    <phoneticPr fontId="5" type="noConversion"/>
  </si>
  <si>
    <t>000(부산 00중근무)</t>
    <phoneticPr fontId="5" type="noConversion"/>
  </si>
  <si>
    <r>
      <t xml:space="preserve">     ■</t>
    </r>
    <r>
      <rPr>
        <b/>
        <sz val="12"/>
        <color indexed="36"/>
        <rFont val="돋움"/>
        <family val="3"/>
        <charset val="129"/>
      </rPr>
      <t>1997. 07. 14 이전 경력 : 본도 근속교육경력임</t>
    </r>
    <phoneticPr fontId="4" type="noConversion"/>
  </si>
  <si>
    <r>
      <t xml:space="preserve">     ■</t>
    </r>
    <r>
      <rPr>
        <b/>
        <sz val="12"/>
        <rFont val="돋움"/>
        <family val="3"/>
        <charset val="129"/>
      </rPr>
      <t>1997. 07. 15 이후 경력 : 타 시․도 교육경력임</t>
    </r>
    <phoneticPr fontId="4" type="noConversion"/>
  </si>
  <si>
    <r>
      <t xml:space="preserve">   </t>
    </r>
    <r>
      <rPr>
        <sz val="12"/>
        <rFont val="돋움"/>
        <family val="3"/>
        <charset val="129"/>
      </rPr>
      <t>나.</t>
    </r>
    <r>
      <rPr>
        <sz val="12"/>
        <color indexed="10"/>
        <rFont val="돋움"/>
        <family val="3"/>
        <charset val="129"/>
      </rPr>
      <t xml:space="preserve"> 1989.01.09 이후 학교장 발령의 기간제 교사 경력은 인정함</t>
    </r>
    <phoneticPr fontId="5" type="noConversion"/>
  </si>
  <si>
    <r>
      <t xml:space="preserve">   </t>
    </r>
    <r>
      <rPr>
        <b/>
        <sz val="11"/>
        <color indexed="12"/>
        <rFont val="돋움"/>
        <family val="3"/>
        <charset val="129"/>
      </rPr>
      <t xml:space="preserve">연노란색 </t>
    </r>
    <r>
      <rPr>
        <b/>
        <sz val="11"/>
        <color indexed="52"/>
        <rFont val="돋움"/>
        <family val="3"/>
        <charset val="129"/>
      </rPr>
      <t xml:space="preserve">셀은 해당사항이 있는 경우에 입력함. </t>
    </r>
    <phoneticPr fontId="5" type="noConversion"/>
  </si>
  <si>
    <r>
      <t xml:space="preserve">    나머지 셀은 자동입력되어 있으므로</t>
    </r>
    <r>
      <rPr>
        <sz val="11"/>
        <color indexed="10"/>
        <rFont val="맑은 고딕"/>
        <family val="3"/>
        <charset val="129"/>
      </rPr>
      <t xml:space="preserve"> </t>
    </r>
    <r>
      <rPr>
        <b/>
        <sz val="11"/>
        <color indexed="10"/>
        <rFont val="맑은 고딕"/>
        <family val="3"/>
        <charset val="129"/>
      </rPr>
      <t>임의로 수정하지 말 것</t>
    </r>
    <r>
      <rPr>
        <b/>
        <sz val="11"/>
        <color indexed="8"/>
        <rFont val="맑은 고딕"/>
        <family val="3"/>
        <charset val="129"/>
      </rPr>
      <t>.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5" type="noConversion"/>
  </si>
  <si>
    <t>&lt;서식 3&gt;</t>
    <phoneticPr fontId="5" type="noConversion"/>
  </si>
  <si>
    <t>인
적
사
항</t>
    <phoneticPr fontId="5" type="noConversion"/>
  </si>
  <si>
    <t>소속</t>
    <phoneticPr fontId="5" type="noConversion"/>
  </si>
  <si>
    <t>생년월일</t>
    <phoneticPr fontId="5" type="noConversion"/>
  </si>
  <si>
    <t>성명</t>
    <phoneticPr fontId="5" type="noConversion"/>
  </si>
  <si>
    <t>직위</t>
    <phoneticPr fontId="5" type="noConversion"/>
  </si>
  <si>
    <t>교육총경력</t>
    <phoneticPr fontId="5" type="noConversion"/>
  </si>
  <si>
    <t>현주소</t>
    <phoneticPr fontId="5" type="noConversion"/>
  </si>
  <si>
    <t>연락처</t>
    <phoneticPr fontId="5" type="noConversion"/>
  </si>
  <si>
    <t>자택</t>
    <phoneticPr fontId="5" type="noConversion"/>
  </si>
  <si>
    <t>휴대폰</t>
    <phoneticPr fontId="5" type="noConversion"/>
  </si>
  <si>
    <t>성별</t>
    <phoneticPr fontId="5" type="noConversion"/>
  </si>
  <si>
    <t>055-123-4567</t>
    <phoneticPr fontId="5" type="noConversion"/>
  </si>
  <si>
    <t>      </t>
    <phoneticPr fontId="5" type="noConversion"/>
  </si>
  <si>
    <r>
      <t xml:space="preserve">   다. 휴직기간, 직위해제 및 정직기간 등은 경력산정에서 제외하고 전후를 합산하여 계산함
         (단, </t>
    </r>
    <r>
      <rPr>
        <b/>
        <sz val="12"/>
        <color indexed="12"/>
        <rFont val="돋움"/>
        <family val="3"/>
        <charset val="129"/>
      </rPr>
      <t>자녀마다 육아휴직 3년, 임용후 병역휴직 포함</t>
    </r>
    <r>
      <rPr>
        <sz val="12"/>
        <color indexed="30"/>
        <rFont val="돋움"/>
        <family val="3"/>
        <charset val="129"/>
      </rPr>
      <t>)</t>
    </r>
    <phoneticPr fontId="5" type="noConversion"/>
  </si>
  <si>
    <t xml:space="preserve"> 희망자 신청서</t>
    <phoneticPr fontId="5" type="noConversion"/>
  </si>
  <si>
    <t>교사</t>
    <phoneticPr fontId="4" type="noConversion"/>
  </si>
  <si>
    <t>출력방향</t>
    <phoneticPr fontId="5" type="noConversion"/>
  </si>
  <si>
    <t>과장성명</t>
    <phoneticPr fontId="5" type="noConversion"/>
  </si>
  <si>
    <t>지역</t>
    <phoneticPr fontId="5" type="noConversion"/>
  </si>
  <si>
    <t>교감성명</t>
    <phoneticPr fontId="5" type="noConversion"/>
  </si>
  <si>
    <t>옆의 노란색 셀과 아래노란색 셀을 선택하고 작업 하세요</t>
    <phoneticPr fontId="5" type="noConversion"/>
  </si>
  <si>
    <r>
      <t xml:space="preserve">* 출력방향은 </t>
    </r>
    <r>
      <rPr>
        <sz val="10"/>
        <color indexed="10"/>
        <rFont val="돋움"/>
        <family val="3"/>
        <charset val="129"/>
      </rPr>
      <t>"학교용"과, "교육청용"</t>
    </r>
    <r>
      <rPr>
        <sz val="10"/>
        <rFont val="돋움"/>
        <family val="3"/>
        <charset val="129"/>
      </rPr>
      <t>을 선택하여 따로 따로 출력하여 제출하세요</t>
    </r>
    <phoneticPr fontId="5" type="noConversion"/>
  </si>
  <si>
    <t>생년월일</t>
    <phoneticPr fontId="4" type="noConversion"/>
  </si>
  <si>
    <t>나이스개인코드</t>
    <phoneticPr fontId="4" type="noConversion"/>
  </si>
  <si>
    <r>
      <t xml:space="preserve">   가. 교육경력은 교원자격검정령 제8조에 의함(</t>
    </r>
    <r>
      <rPr>
        <sz val="12"/>
        <color rgb="FFFF0000"/>
        <rFont val="돋움"/>
        <family val="3"/>
        <charset val="129"/>
      </rPr>
      <t>임용전 경력은 기간제 교사 경력만 인정)</t>
    </r>
    <phoneticPr fontId="4" type="noConversion"/>
  </si>
  <si>
    <t>소지자격
(1희망)</t>
    <phoneticPr fontId="5" type="noConversion"/>
  </si>
  <si>
    <t>전출희망지
(2희망)</t>
    <phoneticPr fontId="5" type="noConversion"/>
  </si>
  <si>
    <t>별거3년이상</t>
    <phoneticPr fontId="4" type="noConversion"/>
  </si>
  <si>
    <t>근무희망</t>
    <phoneticPr fontId="4" type="noConversion"/>
  </si>
  <si>
    <r>
      <t xml:space="preserve">4. 전출희망지: </t>
    </r>
    <r>
      <rPr>
        <b/>
        <sz val="11"/>
        <color indexed="10"/>
        <rFont val="돋움"/>
        <family val="3"/>
        <charset val="129"/>
      </rPr>
      <t>위 칸은 도명</t>
    </r>
    <r>
      <rPr>
        <b/>
        <sz val="11"/>
        <rFont val="돋움"/>
        <family val="3"/>
        <charset val="129"/>
      </rPr>
      <t>(자동입력됨</t>
    </r>
    <r>
      <rPr>
        <sz val="11"/>
        <rFont val="맑은 고딕"/>
        <family val="3"/>
        <charset val="129"/>
      </rPr>
      <t>),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indexed="10"/>
        <rFont val="돋움"/>
        <family val="3"/>
        <charset val="129"/>
      </rPr>
      <t>아래칸은 시명</t>
    </r>
    <r>
      <rPr>
        <sz val="11"/>
        <color theme="1"/>
        <rFont val="맑은 고딕"/>
        <family val="3"/>
        <charset val="129"/>
        <scheme val="minor"/>
      </rPr>
      <t xml:space="preserve">(구명) 입력 </t>
    </r>
    <phoneticPr fontId="5" type="noConversion"/>
  </si>
  <si>
    <t xml:space="preserve">    1. 부부별거기간 산출대상에서 제외되는 기간 구하기 </t>
    <phoneticPr fontId="4" type="noConversion"/>
  </si>
  <si>
    <t>2. 전출희망시도 : '서울,부산,대구,인천,광주,대전,울산,경기,강원,충북,충남,전북,전남,경북,제주,세종' 중에서 택일</t>
    <phoneticPr fontId="5" type="noConversion"/>
  </si>
  <si>
    <t xml:space="preserve">    4. 교육총경력 산출대상에서 제외되는 기간</t>
    <phoneticPr fontId="4" type="noConversion"/>
  </si>
  <si>
    <t xml:space="preserve">  5. 생년월일, 나이스개인코드 정확하게 입력</t>
    <phoneticPr fontId="5" type="noConversion"/>
  </si>
  <si>
    <r>
      <t>자료입력시 유의사항[</t>
    </r>
    <r>
      <rPr>
        <sz val="20"/>
        <color indexed="10"/>
        <rFont val="돋움"/>
        <family val="3"/>
        <charset val="129"/>
      </rPr>
      <t>필독</t>
    </r>
    <r>
      <rPr>
        <sz val="20"/>
        <rFont val="돋움"/>
        <family val="3"/>
        <charset val="129"/>
      </rPr>
      <t>]</t>
    </r>
    <phoneticPr fontId="5" type="noConversion"/>
  </si>
  <si>
    <r>
      <t xml:space="preserve">1. </t>
    </r>
    <r>
      <rPr>
        <b/>
        <sz val="11"/>
        <color indexed="10"/>
        <rFont val="돋움"/>
        <family val="3"/>
        <charset val="129"/>
      </rPr>
      <t xml:space="preserve">자료의 입력시 </t>
    </r>
    <r>
      <rPr>
        <b/>
        <sz val="11"/>
        <color indexed="12"/>
        <rFont val="돋움"/>
        <family val="3"/>
        <charset val="129"/>
      </rPr>
      <t>진노란색</t>
    </r>
    <r>
      <rPr>
        <b/>
        <sz val="11"/>
        <color indexed="10"/>
        <rFont val="돋움"/>
        <family val="3"/>
        <charset val="129"/>
      </rPr>
      <t xml:space="preserve"> 셀은 반드시 입력하고</t>
    </r>
    <phoneticPr fontId="5" type="noConversion"/>
  </si>
  <si>
    <t xml:space="preserve">    3. 교육총경력 산출대상기간(임용전 기간제교사 경력)</t>
    <phoneticPr fontId="4" type="noConversion"/>
  </si>
  <si>
    <t xml:space="preserve">11.  교육경력을 산출하는 행이 부족할시는 산출경력이 연속되는 기간의 두 행을 합쳐서 하나의 행에 기재한다.                </t>
    <phoneticPr fontId="4" type="noConversion"/>
  </si>
  <si>
    <t>* 기타 자료입력은 아래의 작성방법에 따라 정확히 입력하시기 바랍니다.</t>
    <phoneticPr fontId="5" type="noConversion"/>
  </si>
  <si>
    <t>본도근속교육경력</t>
    <phoneticPr fontId="5" type="noConversion"/>
  </si>
  <si>
    <t>㉷</t>
    <phoneticPr fontId="4" type="noConversion"/>
  </si>
  <si>
    <t>㉶</t>
  </si>
  <si>
    <t>㉸</t>
  </si>
  <si>
    <t>출력방향</t>
    <phoneticPr fontId="4" type="noConversion"/>
  </si>
  <si>
    <r>
      <t xml:space="preserve">본인의 주민등록 </t>
    </r>
    <r>
      <rPr>
        <sz val="11"/>
        <color theme="1"/>
        <rFont val="맑은 고딕"/>
        <family val="3"/>
        <charset val="129"/>
        <scheme val="minor"/>
      </rPr>
      <t>초본 1부</t>
    </r>
    <phoneticPr fontId="5" type="noConversion"/>
  </si>
  <si>
    <r>
      <t xml:space="preserve">배우자의 주민등록 </t>
    </r>
    <r>
      <rPr>
        <sz val="11"/>
        <color theme="1"/>
        <rFont val="맑은 고딕"/>
        <family val="3"/>
        <charset val="129"/>
        <scheme val="minor"/>
      </rPr>
      <t>초본 1부</t>
    </r>
    <phoneticPr fontId="5" type="noConversion"/>
  </si>
  <si>
    <t>별거기간 산출 대상 기간(㉱)에서 제외되는 기간 합계(㉸) 구하기</t>
    <phoneticPr fontId="5" type="noConversion"/>
  </si>
  <si>
    <t>실제 별거기간 (㉸) 구하기</t>
    <phoneticPr fontId="5" type="noConversion"/>
  </si>
  <si>
    <r>
      <t xml:space="preserve">실제 별거기간 </t>
    </r>
    <r>
      <rPr>
        <sz val="11"/>
        <color theme="1"/>
        <rFont val="맑은 고딕"/>
        <family val="3"/>
        <charset val="129"/>
        <scheme val="minor"/>
      </rPr>
      <t>(㉸=㉱-㉷)</t>
    </r>
    <phoneticPr fontId="5" type="noConversion"/>
  </si>
  <si>
    <t xml:space="preserve">    나. 별거기간 산출 대상 기간(㉱)에서 제외되는 기간(㉷)</t>
    <phoneticPr fontId="5" type="noConversion"/>
  </si>
  <si>
    <t xml:space="preserve">    다. 실제 별거기간(㉸)[㉸=㉱-㉷]   ※ ㉷=㉲+㉳+㉴+㉵+㉶</t>
    <phoneticPr fontId="5" type="noConversion"/>
  </si>
  <si>
    <t>별거 3년 미만</t>
    <phoneticPr fontId="4" type="noConversion"/>
  </si>
  <si>
    <t>창원</t>
    <phoneticPr fontId="5" type="noConversion"/>
  </si>
  <si>
    <r>
      <t>전출</t>
    </r>
    <r>
      <rPr>
        <sz val="10"/>
        <rFont val="돋움체"/>
        <family val="3"/>
        <charset val="129"/>
      </rPr>
      <t>희망지
(생활연고)</t>
    </r>
    <phoneticPr fontId="5" type="noConversion"/>
  </si>
  <si>
    <r>
      <t>5. 부부별거</t>
    </r>
    <r>
      <rPr>
        <sz val="11"/>
        <color theme="1"/>
        <rFont val="맑은 고딕"/>
        <family val="3"/>
        <charset val="129"/>
        <scheme val="minor"/>
      </rPr>
      <t>기간, 본도 근속경력, 교육총경력란은 전출 희망자의 해당 경력기간을 입력하면 자동계산되나 경력기간을</t>
    </r>
    <phoneticPr fontId="5" type="noConversion"/>
  </si>
  <si>
    <t xml:space="preserve">    2. 본도 근속경력 산출대상에서 제외되는 기간</t>
    <phoneticPr fontId="4" type="noConversion"/>
  </si>
  <si>
    <t>장애의 정도가 심한 장애인 본인</t>
    <phoneticPr fontId="4" type="noConversion"/>
  </si>
  <si>
    <t>공공기관 이전 배우자</t>
    <phoneticPr fontId="4" type="noConversion"/>
  </si>
  <si>
    <t>국가유공자</t>
    <phoneticPr fontId="4" type="noConversion"/>
  </si>
  <si>
    <t>자녀3명이상</t>
    <phoneticPr fontId="4" type="noConversion"/>
  </si>
  <si>
    <t>1희망(     ), 2희망(     ), 3희망(     )</t>
    <phoneticPr fontId="4" type="noConversion"/>
  </si>
  <si>
    <t>2021.03.01. 타시도</t>
    <phoneticPr fontId="5" type="noConversion"/>
  </si>
  <si>
    <t>독립유공자</t>
    <phoneticPr fontId="4" type="noConversion"/>
  </si>
  <si>
    <t>전출</t>
  </si>
  <si>
    <r>
      <t xml:space="preserve">6. 전출기준: 신청서(detail 시트) 2Page 하단의 진노란색 셀의 전출기준란 중 </t>
    </r>
    <r>
      <rPr>
        <b/>
        <sz val="11"/>
        <color rgb="FFFF0000"/>
        <rFont val="맑은 고딕"/>
        <family val="3"/>
        <charset val="129"/>
        <scheme val="minor"/>
      </rPr>
      <t>위</t>
    </r>
    <r>
      <rPr>
        <b/>
        <sz val="11"/>
        <color rgb="FFFF0000"/>
        <rFont val="돋움"/>
        <family val="3"/>
        <charset val="129"/>
      </rPr>
      <t xml:space="preserve"> 칸</t>
    </r>
    <r>
      <rPr>
        <b/>
        <sz val="11"/>
        <color indexed="10"/>
        <rFont val="돋움"/>
        <family val="3"/>
        <charset val="129"/>
      </rPr>
      <t>에 순위</t>
    </r>
    <r>
      <rPr>
        <sz val="11"/>
        <color theme="1"/>
        <rFont val="맑은 고딕"/>
        <family val="3"/>
        <charset val="129"/>
        <scheme val="minor"/>
      </rPr>
      <t xml:space="preserve">(우선순위,1순위,2순위,3순위)를, </t>
    </r>
    <r>
      <rPr>
        <b/>
        <sz val="11"/>
        <rFont val="돋움"/>
        <family val="3"/>
        <charset val="129"/>
      </rPr>
      <t>아래칸</t>
    </r>
    <r>
      <rPr>
        <sz val="11"/>
        <color theme="1"/>
        <rFont val="맑은 고딕"/>
        <family val="3"/>
        <charset val="129"/>
        <scheme val="minor"/>
      </rPr>
      <t>에는</t>
    </r>
    <phoneticPr fontId="5" type="noConversion"/>
  </si>
  <si>
    <t xml:space="preserve">  * 별거기간 산출 기준일은 "경남교육청관내 공립학교 신규 임용일" 또는 "혼인관계증명서상 결혼일" 둘 중에
    본인에게  해당되는 경우 한가지만 골라 "2021-2-28" 아래의 연노란색 셀에 입력한다.</t>
    <phoneticPr fontId="4" type="noConversion"/>
  </si>
  <si>
    <t xml:space="preserve">   바. 경력환산 방법(작성기준일 : 2021.2.28) : 자동 계산됨</t>
    <phoneticPr fontId="4" type="noConversion"/>
  </si>
  <si>
    <t xml:space="preserve">  * 제목 수정하기 : (페이지레이아웃 선택 후) 머리말로 작성된 제목에서 전출, 교환 중 1가지 선택 입력</t>
    <phoneticPr fontId="4" type="noConversion"/>
  </si>
  <si>
    <t xml:space="preserve">  2. 전출과목(교환)</t>
    <phoneticPr fontId="4" type="noConversion"/>
  </si>
  <si>
    <t>이교감</t>
    <phoneticPr fontId="5" type="noConversion"/>
  </si>
  <si>
    <t xml:space="preserve">  가. 일반과목 : 국어, 수학, 공통과학, 물리, 화학, 생물, 지구과학, 공통사회, 일반사회, 역사, 지리, 도덕-윤리, 상담, 연극영화, 교육학, 종교, 철학, 환경,
                     심리학, 체육, 교련, 음악, 미술, 한문, 영어, 독일어, 프랑스어, 중국어, 스페인어, 일보어, 러시아어, 아랍어, 기술, 가정, 기술-가정, 농공,
                     식물자원-조경, 동물자원, 농산물유통, 식품가공, 사진, 디자인-공예, 정보-컴퓨터, 전기-전자-통신, 기계-금속, 화공-섬유, 자연-환경,
                     건설, 요업, 인쇄, 상업정보, 수산-해양, 향해-기관, 냉동, 의상, 관광, 조리, 미용, 진로진학상담</t>
    <phoneticPr fontId="5" type="noConversion"/>
  </si>
  <si>
    <t xml:space="preserve">  나. 특수교과 : 위의 과목 앞에 특수를 붙인다. (예) 특수(국어), 특수(생물) </t>
    <phoneticPr fontId="5" type="noConversion"/>
  </si>
  <si>
    <t xml:space="preserve">  다. 비교과교사 : 중등(보건), 중등(영양), 중등(사서), 중등(상담) 등  </t>
    <phoneticPr fontId="5" type="noConversion"/>
  </si>
  <si>
    <t>(예)</t>
    <phoneticPr fontId="75" type="noConversion"/>
  </si>
  <si>
    <t>중등1정</t>
    <phoneticPr fontId="75" type="noConversion"/>
  </si>
  <si>
    <t>&lt;자동입력&gt;</t>
    <phoneticPr fontId="75" type="noConversion"/>
  </si>
  <si>
    <t>강남구</t>
    <phoneticPr fontId="75" type="noConversion"/>
  </si>
  <si>
    <t>구로구</t>
    <phoneticPr fontId="75" type="noConversion"/>
  </si>
  <si>
    <t>강서구</t>
    <phoneticPr fontId="75" type="noConversion"/>
  </si>
  <si>
    <r>
      <t xml:space="preserve">소지자격
</t>
    </r>
    <r>
      <rPr>
        <sz val="9"/>
        <color rgb="FF0000FF"/>
        <rFont val="돋움"/>
        <family val="3"/>
        <charset val="129"/>
      </rPr>
      <t>(1희망)</t>
    </r>
    <phoneticPr fontId="75" type="noConversion"/>
  </si>
  <si>
    <r>
      <rPr>
        <b/>
        <sz val="9"/>
        <color rgb="FFFF0000"/>
        <rFont val="돋움"/>
        <family val="3"/>
        <charset val="129"/>
      </rPr>
      <t>전출희망지</t>
    </r>
    <r>
      <rPr>
        <sz val="9"/>
        <rFont val="돋움"/>
        <family val="3"/>
        <charset val="129"/>
      </rPr>
      <t xml:space="preserve">
</t>
    </r>
    <r>
      <rPr>
        <sz val="9"/>
        <color rgb="FF0000FF"/>
        <rFont val="돋움"/>
        <family val="3"/>
        <charset val="129"/>
      </rPr>
      <t>(2희망)</t>
    </r>
    <phoneticPr fontId="75" type="noConversion"/>
  </si>
  <si>
    <r>
      <t xml:space="preserve">별거기간
</t>
    </r>
    <r>
      <rPr>
        <sz val="9"/>
        <color rgb="FF0000FF"/>
        <rFont val="돋움"/>
        <family val="3"/>
        <charset val="129"/>
      </rPr>
      <t>(3희망)</t>
    </r>
    <phoneticPr fontId="75" type="noConversion"/>
  </si>
  <si>
    <r>
      <t>3. 교사구분(전출과목) : 타시도간 교류에서 사용하는 과목명 선택</t>
    </r>
    <r>
      <rPr>
        <sz val="11"/>
        <color rgb="FFFF0000"/>
        <rFont val="맑은 고딕"/>
        <family val="3"/>
        <charset val="129"/>
        <scheme val="minor"/>
      </rPr>
      <t>(반드시 다음 과목 중 본인의 현 발령과목을 기재)</t>
    </r>
    <r>
      <rPr>
        <sz val="11"/>
        <color theme="1"/>
        <rFont val="맑은 고딕"/>
        <family val="3"/>
        <charset val="129"/>
        <scheme val="minor"/>
      </rPr>
      <t>, 중등(국어),중등(영어) 등</t>
    </r>
    <phoneticPr fontId="5" type="noConversion"/>
  </si>
  <si>
    <t>2순위</t>
  </si>
  <si>
    <t xml:space="preserve">               예)  2 순위</t>
    <phoneticPr fontId="4" type="noConversion"/>
  </si>
  <si>
    <t xml:space="preserve">                    별거3년이상</t>
    <phoneticPr fontId="4" type="noConversion"/>
  </si>
  <si>
    <t xml:space="preserve">                       B고교      2003-03-01    2004-02-29</t>
    <phoneticPr fontId="4" type="noConversion"/>
  </si>
  <si>
    <r>
      <t xml:space="preserve">                       A고교      2001-03-01    2003-02-28                    </t>
    </r>
    <r>
      <rPr>
        <b/>
        <sz val="11"/>
        <color rgb="FFFF0000"/>
        <rFont val="돋움"/>
        <family val="3"/>
        <charset val="129"/>
      </rPr>
      <t xml:space="preserve"> A, B고교      2001-03-01    2004-02-29</t>
    </r>
    <phoneticPr fontId="4" type="noConversion"/>
  </si>
  <si>
    <t xml:space="preserve">   다. 과목을 '사회, 과학' 등으로 기재하지 말고, 자격증 표시과목인 '역사, 지리, 물리, 화학' 등으로 기재</t>
    <phoneticPr fontId="5" type="noConversion"/>
  </si>
  <si>
    <r>
      <t xml:space="preserve">    가. 자격증 표시과목은 현재 </t>
    </r>
    <r>
      <rPr>
        <b/>
        <sz val="12"/>
        <rFont val="돋움"/>
        <family val="3"/>
        <charset val="129"/>
      </rPr>
      <t>발령과목</t>
    </r>
    <r>
      <rPr>
        <sz val="12"/>
        <rFont val="돋움"/>
        <family val="3"/>
        <charset val="129"/>
      </rPr>
      <t>을 기재함. (</t>
    </r>
    <r>
      <rPr>
        <sz val="12"/>
        <color rgb="FFFF0000"/>
        <rFont val="돋움"/>
        <family val="3"/>
        <charset val="129"/>
      </rPr>
      <t>단, 전과한 경우 전과한 과목을 기재하되 반드시 자격을 소지해야 함</t>
    </r>
    <r>
      <rPr>
        <sz val="12"/>
        <rFont val="돋움"/>
        <family val="3"/>
        <charset val="129"/>
      </rPr>
      <t>)</t>
    </r>
    <phoneticPr fontId="4" type="noConversion"/>
  </si>
  <si>
    <t xml:space="preserve">    나. 특수학교도 전출(교환) 과목에 자격증 표시 과목을 기재함.</t>
    <phoneticPr fontId="4" type="noConversion"/>
  </si>
  <si>
    <t xml:space="preserve">  3. 소속 : 학교명은 정확하게 기록(예: 창원중앙여자고등학교)</t>
    <phoneticPr fontId="5" type="noConversion"/>
  </si>
  <si>
    <t xml:space="preserve">        중등2정 국어, 중등2정 독일어, 중등1정 수학, 보건1정, 특수(국어) 2정 등</t>
    <phoneticPr fontId="5" type="noConversion"/>
  </si>
  <si>
    <t xml:space="preserve">   다. 교육공무원법 제44조, ①항제7조(육아휴직) 및 제7호의 2(입양휴직)에 따른 휴직기간은 근속기간에 포함</t>
    <phoneticPr fontId="5" type="noConversion"/>
  </si>
  <si>
    <t xml:space="preserve">   라. 이외 모든 휴직기간, 직위해제 및 정직기간, 군복무기간 등은 경력산정에서 제외하고, 전후를 합산하여 계산함</t>
    <phoneticPr fontId="4" type="noConversion"/>
  </si>
  <si>
    <t xml:space="preserve">   라. 교육총경력은 본도와 타 시․도 경력을 합한 것이며, 증빙서류는 인사기록카드 사본 2부(1부 지원청, 1부 도교육청) 제출</t>
    <phoneticPr fontId="5" type="noConversion"/>
  </si>
  <si>
    <t xml:space="preserve">     (2021.02.28 - 2010.03.01 = 11.00)</t>
    <phoneticPr fontId="4" type="noConversion"/>
  </si>
  <si>
    <t xml:space="preserve">    예시 ( 2010. 3. 1.자 신규 발령자의 경우 11.00년의 교육경력이 됨)</t>
    <phoneticPr fontId="5" type="noConversion"/>
  </si>
  <si>
    <t>③ (   )</t>
    <phoneticPr fontId="5" type="noConversion"/>
  </si>
  <si>
    <t>서울</t>
  </si>
  <si>
    <t>창원중앙여자고등학교</t>
    <phoneticPr fontId="5" type="noConversion"/>
  </si>
  <si>
    <t>국어</t>
    <phoneticPr fontId="4" type="noConversion"/>
  </si>
  <si>
    <t>S100000000</t>
    <phoneticPr fontId="5" type="noConversion"/>
  </si>
  <si>
    <t>연락처(휴대폰)</t>
    <phoneticPr fontId="5" type="noConversion"/>
  </si>
  <si>
    <t>휴직여부</t>
    <phoneticPr fontId="5" type="noConversion"/>
  </si>
  <si>
    <t>육아휴직</t>
    <phoneticPr fontId="5" type="noConversion"/>
  </si>
  <si>
    <t>홍길동</t>
    <phoneticPr fontId="4" type="noConversion"/>
  </si>
  <si>
    <t>연락처(휴대폰)</t>
    <phoneticPr fontId="4" type="noConversion"/>
  </si>
  <si>
    <r>
      <t xml:space="preserve">1희망지
</t>
    </r>
    <r>
      <rPr>
        <sz val="10"/>
        <color theme="1"/>
        <rFont val="맑은 고딕"/>
        <family val="3"/>
        <charset val="129"/>
        <scheme val="minor"/>
      </rPr>
      <t>(시군구)</t>
    </r>
    <phoneticPr fontId="4" type="noConversion"/>
  </si>
  <si>
    <r>
      <t xml:space="preserve">2희망지
</t>
    </r>
    <r>
      <rPr>
        <sz val="10"/>
        <color theme="1"/>
        <rFont val="맑은 고딕"/>
        <family val="3"/>
        <charset val="129"/>
        <scheme val="minor"/>
      </rPr>
      <t>(시군구)</t>
    </r>
    <phoneticPr fontId="4" type="noConversion"/>
  </si>
  <si>
    <r>
      <t xml:space="preserve">3희망지
</t>
    </r>
    <r>
      <rPr>
        <sz val="10"/>
        <color theme="1"/>
        <rFont val="맑은 고딕"/>
        <family val="3"/>
        <charset val="129"/>
        <scheme val="minor"/>
      </rPr>
      <t>(시군구)</t>
    </r>
    <phoneticPr fontId="4" type="noConversion"/>
  </si>
  <si>
    <r>
      <t xml:space="preserve">전출과목
</t>
    </r>
    <r>
      <rPr>
        <sz val="10"/>
        <color theme="1"/>
        <rFont val="맑은 고딕"/>
        <family val="3"/>
        <charset val="129"/>
        <scheme val="minor"/>
      </rPr>
      <t>(발령과목)</t>
    </r>
    <phoneticPr fontId="4" type="noConversion"/>
  </si>
  <si>
    <t>소속학교</t>
    <phoneticPr fontId="4" type="noConversion"/>
  </si>
  <si>
    <t>기타</t>
    <phoneticPr fontId="5" type="noConversion"/>
  </si>
  <si>
    <r>
      <t xml:space="preserve">  1. 전출(교환) 희망 시․도 : 전출을 원하는 시․도의 명을 </t>
    </r>
    <r>
      <rPr>
        <sz val="12"/>
        <color rgb="FFFF0000"/>
        <rFont val="돋움"/>
        <family val="3"/>
        <charset val="129"/>
      </rPr>
      <t>목록단추를 눌러 선택</t>
    </r>
    <r>
      <rPr>
        <sz val="12"/>
        <rFont val="돋움"/>
        <family val="3"/>
        <charset val="129"/>
      </rPr>
      <t>함(예 : 경기)</t>
    </r>
    <phoneticPr fontId="4" type="noConversion"/>
  </si>
  <si>
    <t xml:space="preserve">  ☞ (별거기간) : '2021.3.1.자 중등교원 시도간 인사교류 추진계획'의 p.7  '부부별거 인정 범위’ 부분을 숙독한 후에 별거기간 산출</t>
    <phoneticPr fontId="4" type="noConversion"/>
  </si>
  <si>
    <t xml:space="preserve">         [기간] 최근 경남도교육청 관내 공립학교 임용(전입)일 ～ 2021.2.28</t>
    <phoneticPr fontId="4" type="noConversion"/>
  </si>
  <si>
    <t xml:space="preserve">         [기간] 호적등본 상 결혼일 ～ 2021.2.28</t>
    <phoneticPr fontId="4" type="noConversion"/>
  </si>
  <si>
    <t xml:space="preserve">         [기간] 최근 경남도교육청 관내 공립학교 전입일 ～ 2021.2.28</t>
    <phoneticPr fontId="4" type="noConversion"/>
  </si>
  <si>
    <t>강남구</t>
    <phoneticPr fontId="4" type="noConversion"/>
  </si>
  <si>
    <t>구로구</t>
    <phoneticPr fontId="4" type="noConversion"/>
  </si>
  <si>
    <t>강서구</t>
    <phoneticPr fontId="4" type="noConversion"/>
  </si>
  <si>
    <t>노부모봉양</t>
  </si>
  <si>
    <t>남</t>
    <phoneticPr fontId="4" type="noConversion"/>
  </si>
  <si>
    <t>국어1정</t>
    <phoneticPr fontId="4" type="noConversion"/>
  </si>
  <si>
    <r>
      <t xml:space="preserve">생년월일
</t>
    </r>
    <r>
      <rPr>
        <sz val="7"/>
        <rFont val="돋움"/>
        <family val="3"/>
        <charset val="129"/>
      </rPr>
      <t>neis개인코드</t>
    </r>
    <phoneticPr fontId="5" type="noConversion"/>
  </si>
  <si>
    <t>본도근속
교육경력</t>
    <phoneticPr fontId="5" type="noConversion"/>
  </si>
  <si>
    <t>별거기간</t>
    <phoneticPr fontId="5" type="noConversion"/>
  </si>
  <si>
    <t>증빙서류</t>
    <phoneticPr fontId="4" type="noConversion"/>
  </si>
  <si>
    <t xml:space="preserve">
(3희망)</t>
    <phoneticPr fontId="5" type="noConversion"/>
  </si>
  <si>
    <t>교육
총경력</t>
    <phoneticPr fontId="4" type="noConversion"/>
  </si>
  <si>
    <t>본도
근속경력</t>
    <phoneticPr fontId="4" type="noConversion"/>
  </si>
  <si>
    <t xml:space="preserve">② (  O ) </t>
    <phoneticPr fontId="5" type="noConversion"/>
  </si>
  <si>
    <t>전출
순위</t>
    <phoneticPr fontId="4" type="noConversion"/>
  </si>
  <si>
    <t>내용</t>
    <phoneticPr fontId="5" type="noConversion"/>
  </si>
  <si>
    <t>전출순위
(전출내용)</t>
    <phoneticPr fontId="5" type="noConversion"/>
  </si>
  <si>
    <t>전출
내용</t>
    <phoneticPr fontId="4" type="noConversion"/>
  </si>
  <si>
    <t xml:space="preserve">  4. 성명 및 성별 : 정확하게 기재(외자인 성명은 붙여서 입력함. 예: 김진)</t>
    <phoneticPr fontId="5" type="noConversion"/>
  </si>
  <si>
    <r>
      <t xml:space="preserve">  7. 전출(교환) 희망지 : 전출(교환)을 희망하는 </t>
    </r>
    <r>
      <rPr>
        <b/>
        <sz val="12"/>
        <rFont val="돋움"/>
        <family val="3"/>
        <charset val="129"/>
      </rPr>
      <t xml:space="preserve">시․도명은 자동입력, </t>
    </r>
    <r>
      <rPr>
        <sz val="12"/>
        <rFont val="돋움"/>
        <family val="3"/>
        <charset val="129"/>
      </rPr>
      <t xml:space="preserve"> 시(구,군)를 표시할 것 3희망 모두입력</t>
    </r>
    <phoneticPr fontId="4" type="noConversion"/>
  </si>
  <si>
    <t xml:space="preserve">                           ( 강남구, 구로구, 강서구 등)</t>
    <phoneticPr fontId="5" type="noConversion"/>
  </si>
  <si>
    <t xml:space="preserve">                       [1순위(국가유공), 2순위(노부모 봉양), 3순위(별거부부 3년미만)...등]</t>
    <phoneticPr fontId="5" type="noConversion"/>
  </si>
  <si>
    <r>
      <t xml:space="preserve"> 8. 전출(교환) 순위 및 내용 : 진노란색 위쪽셀은 순위 선택, 아래셀은 장애인 부양, 국가유공 등 </t>
    </r>
    <r>
      <rPr>
        <sz val="12"/>
        <color rgb="FFFF0000"/>
        <rFont val="돋움"/>
        <family val="3"/>
        <charset val="129"/>
      </rPr>
      <t>목록단추를 눌러 선택</t>
    </r>
    <r>
      <rPr>
        <sz val="12"/>
        <rFont val="돋움"/>
        <family val="3"/>
        <charset val="129"/>
      </rPr>
      <t xml:space="preserve"> 입력, 증빙서류 기재</t>
    </r>
    <phoneticPr fontId="4" type="noConversion"/>
  </si>
  <si>
    <t xml:space="preserve"> 9. 별거기간 : ‘부부 별거기간’과 같아야 함</t>
    <phoneticPr fontId="5" type="noConversion"/>
  </si>
  <si>
    <t xml:space="preserve"> 10. 본도 근속교육경력(교육경력은 교원자격검정령 제8조에 의함)</t>
    <phoneticPr fontId="4" type="noConversion"/>
  </si>
  <si>
    <t xml:space="preserve">  11. 교육총경력(2021.2.28 기준)</t>
    <phoneticPr fontId="4" type="noConversion"/>
  </si>
  <si>
    <t xml:space="preserve"> 12. 최초 임용일 : 인사기록카드상의 최초 교육기관 임용일(현임교 발령일이 아님)이 자동입력됨.</t>
    <phoneticPr fontId="5" type="noConversion"/>
  </si>
  <si>
    <t xml:space="preserve"> 13. 연락처(휴대폰) : 전출(교환) 희망자 본인의 연락처(휴대폰)를 기재</t>
    <phoneticPr fontId="5" type="noConversion"/>
  </si>
  <si>
    <r>
      <t xml:space="preserve">※ </t>
    </r>
    <r>
      <rPr>
        <b/>
        <sz val="12"/>
        <color rgb="FF0000FF"/>
        <rFont val="돋움"/>
        <family val="3"/>
        <charset val="129"/>
      </rPr>
      <t>기타</t>
    </r>
    <r>
      <rPr>
        <sz val="12"/>
        <rFont val="돋움"/>
        <family val="3"/>
        <charset val="129"/>
      </rPr>
      <t xml:space="preserve"> : 휴직 중인 교사[단, 전출 일자(2021.03.01) 이전 복직(복귀) 예정자에 한함]는  **휴직으로 쓰고, 
              부부교사는 배우자 성명(근무처) 기재바람. </t>
    </r>
    <phoneticPr fontId="4" type="noConversion"/>
  </si>
  <si>
    <t>010-1111-1234</t>
    <phoneticPr fontId="4" type="noConversion"/>
  </si>
  <si>
    <t xml:space="preserve"> 학교용 / 지원청용</t>
    <phoneticPr fontId="4" type="noConversion"/>
  </si>
  <si>
    <t xml:space="preserve"> 교육지원청 과장님 성명</t>
    <phoneticPr fontId="5" type="noConversion"/>
  </si>
  <si>
    <t>010-1111-1234</t>
    <phoneticPr fontId="4" type="noConversion"/>
  </si>
  <si>
    <t>학교용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</si>
</sst>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00000\-0000000"/>
    <numFmt numFmtId="177" formatCode="0.00_ "/>
    <numFmt numFmtId="178" formatCode="0_);[Red]\(0\)"/>
    <numFmt numFmtId="179" formatCode="##"/>
    <numFmt numFmtId="180" formatCode="yyyy&quot;년&quot;\ m&quot;월&quot;\ d&quot;일&quot;;@"/>
  </numFmts>
  <fonts count="8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20"/>
      <name val="돋움"/>
      <family val="3"/>
      <charset val="129"/>
    </font>
    <font>
      <sz val="20"/>
      <color indexed="10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40"/>
      <name val="돋움"/>
      <family val="3"/>
      <charset val="129"/>
    </font>
    <font>
      <b/>
      <sz val="11"/>
      <color indexed="17"/>
      <name val="돋움"/>
      <family val="3"/>
      <charset val="129"/>
    </font>
    <font>
      <b/>
      <sz val="20"/>
      <color indexed="17"/>
      <name val="돋움"/>
      <family val="3"/>
      <charset val="129"/>
    </font>
    <font>
      <sz val="12"/>
      <name val="돋움"/>
      <family val="3"/>
      <charset val="129"/>
    </font>
    <font>
      <sz val="12"/>
      <color indexed="30"/>
      <name val="돋움"/>
      <family val="3"/>
      <charset val="129"/>
    </font>
    <font>
      <sz val="12"/>
      <color indexed="30"/>
      <name val="궁서"/>
      <family val="1"/>
      <charset val="129"/>
    </font>
    <font>
      <sz val="12"/>
      <color indexed="36"/>
      <name val="돋움"/>
      <family val="3"/>
      <charset val="129"/>
    </font>
    <font>
      <sz val="12"/>
      <color indexed="10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indexed="51"/>
      <name val="돋움"/>
      <family val="3"/>
      <charset val="129"/>
    </font>
    <font>
      <b/>
      <sz val="10"/>
      <color indexed="43"/>
      <name val="돋움"/>
      <family val="3"/>
      <charset val="129"/>
    </font>
    <font>
      <sz val="11"/>
      <color indexed="8"/>
      <name val="한양신명조"/>
      <family val="3"/>
      <charset val="129"/>
    </font>
    <font>
      <b/>
      <sz val="14"/>
      <name val="돋움"/>
      <family val="3"/>
      <charset val="129"/>
    </font>
    <font>
      <sz val="10"/>
      <name val="바탕체"/>
      <family val="1"/>
      <charset val="129"/>
    </font>
    <font>
      <sz val="10"/>
      <color indexed="63"/>
      <name val="굴림"/>
      <family val="3"/>
      <charset val="129"/>
    </font>
    <font>
      <b/>
      <sz val="11"/>
      <color indexed="8"/>
      <name val="한양신명조"/>
      <family val="3"/>
      <charset val="129"/>
    </font>
    <font>
      <b/>
      <sz val="11"/>
      <color indexed="10"/>
      <name val="한양신명조"/>
      <family val="3"/>
      <charset val="129"/>
    </font>
    <font>
      <b/>
      <sz val="10"/>
      <color indexed="10"/>
      <name val="돋움"/>
      <family val="3"/>
      <charset val="129"/>
    </font>
    <font>
      <sz val="11"/>
      <name val="굴림"/>
      <family val="3"/>
      <charset val="129"/>
    </font>
    <font>
      <b/>
      <sz val="20"/>
      <name val="돋움"/>
      <family val="3"/>
      <charset val="129"/>
    </font>
    <font>
      <b/>
      <sz val="9"/>
      <color indexed="10"/>
      <name val="굴림"/>
      <family val="3"/>
      <charset val="129"/>
    </font>
    <font>
      <sz val="9"/>
      <color indexed="10"/>
      <name val="굴림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1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color indexed="12"/>
      <name val="맑은 고딕"/>
      <family val="3"/>
      <charset val="129"/>
    </font>
    <font>
      <b/>
      <sz val="12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1"/>
      <name val="맑은 고딕"/>
      <family val="3"/>
      <charset val="129"/>
    </font>
    <font>
      <b/>
      <sz val="12"/>
      <color indexed="36"/>
      <name val="돋움"/>
      <family val="3"/>
      <charset val="129"/>
    </font>
    <font>
      <b/>
      <sz val="12"/>
      <color indexed="30"/>
      <name val="돋움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6"/>
      <name val="굴림체"/>
      <family val="3"/>
      <charset val="129"/>
    </font>
    <font>
      <sz val="14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0.5"/>
      <color indexed="8"/>
      <name val="굴림체"/>
      <family val="3"/>
      <charset val="129"/>
    </font>
    <font>
      <sz val="10"/>
      <color indexed="10"/>
      <name val="돋움"/>
      <family val="3"/>
      <charset val="129"/>
    </font>
    <font>
      <sz val="10"/>
      <color theme="0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0"/>
      <name val="돋움체"/>
      <family val="3"/>
      <charset val="129"/>
    </font>
    <font>
      <sz val="20"/>
      <color indexed="8"/>
      <name val="맑은 고딕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sz val="11"/>
      <color theme="1"/>
      <name val="돋움체"/>
      <family val="3"/>
      <charset val="129"/>
    </font>
    <font>
      <sz val="10"/>
      <name val="돋움체"/>
      <family val="3"/>
      <charset val="129"/>
    </font>
    <font>
      <sz val="16"/>
      <name val="돋움체"/>
      <family val="3"/>
      <charset val="129"/>
    </font>
    <font>
      <b/>
      <sz val="10"/>
      <name val="돋움체"/>
      <family val="3"/>
      <charset val="129"/>
    </font>
    <font>
      <sz val="12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20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9"/>
      <color rgb="FF0000FF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name val="돋움체"/>
      <family val="3"/>
      <charset val="129"/>
    </font>
    <font>
      <sz val="7"/>
      <name val="돋움"/>
      <family val="3"/>
      <charset val="129"/>
    </font>
    <font>
      <b/>
      <sz val="12"/>
      <color rgb="FF0000FF"/>
      <name val="돋움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1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medium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500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20" fillId="0" borderId="0" xfId="0" applyFont="1" applyBorder="1" applyAlignment="1" applyProtection="1">
      <alignment horizontal="center" vertical="center"/>
      <protection hidden="1"/>
    </xf>
    <xf numFmtId="0" fontId="20" fillId="0" borderId="0" xfId="0" applyFont="1" applyBorder="1" applyAlignment="1">
      <alignment horizontal="center" vertical="center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 applyProtection="1">
      <alignment horizontal="center" vertical="center" shrinkToFit="1"/>
      <protection locked="0"/>
    </xf>
    <xf numFmtId="0" fontId="6" fillId="3" borderId="4" xfId="0" applyFont="1" applyFill="1" applyBorder="1" applyAlignment="1" applyProtection="1">
      <alignment horizontal="center" vertical="center" wrapText="1"/>
    </xf>
    <xf numFmtId="177" fontId="20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 wrapText="1" shrinkToFit="1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21" fillId="2" borderId="6" xfId="0" applyNumberFormat="1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5" fillId="0" borderId="6" xfId="0" applyNumberFormat="1" applyFont="1" applyFill="1" applyBorder="1" applyAlignment="1" applyProtection="1">
      <alignment horizontal="center" vertical="center" wrapText="1" shrinkToFit="1"/>
    </xf>
    <xf numFmtId="14" fontId="5" fillId="0" borderId="6" xfId="0" applyNumberFormat="1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vertical="center"/>
      <protection hidden="1"/>
    </xf>
    <xf numFmtId="0" fontId="20" fillId="0" borderId="0" xfId="0" applyFont="1" applyBorder="1" applyAlignment="1">
      <alignment vertical="center"/>
    </xf>
    <xf numFmtId="0" fontId="6" fillId="4" borderId="8" xfId="0" applyFont="1" applyFill="1" applyBorder="1" applyAlignment="1" applyProtection="1">
      <alignment vertical="center"/>
      <protection locked="0"/>
    </xf>
    <xf numFmtId="0" fontId="0" fillId="0" borderId="9" xfId="0" applyFill="1" applyBorder="1" applyAlignment="1" applyProtection="1">
      <alignment vertical="center"/>
    </xf>
    <xf numFmtId="0" fontId="0" fillId="4" borderId="10" xfId="0" applyFill="1" applyBorder="1" applyAlignment="1" applyProtection="1">
      <alignment vertical="center"/>
      <protection locked="0"/>
    </xf>
    <xf numFmtId="0" fontId="0" fillId="0" borderId="11" xfId="0" applyFill="1" applyBorder="1" applyAlignment="1" applyProtection="1">
      <alignment vertical="center"/>
    </xf>
    <xf numFmtId="0" fontId="6" fillId="4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</xf>
    <xf numFmtId="0" fontId="25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 applyProtection="1">
      <alignment horizontal="center" vertical="center"/>
    </xf>
    <xf numFmtId="178" fontId="6" fillId="0" borderId="15" xfId="0" applyNumberFormat="1" applyFont="1" applyBorder="1" applyAlignment="1" applyProtection="1">
      <alignment horizontal="center" vertical="center"/>
    </xf>
    <xf numFmtId="179" fontId="27" fillId="5" borderId="10" xfId="0" applyNumberFormat="1" applyFont="1" applyFill="1" applyBorder="1" applyAlignment="1">
      <alignment vertical="center"/>
    </xf>
    <xf numFmtId="179" fontId="27" fillId="5" borderId="16" xfId="0" applyNumberFormat="1" applyFont="1" applyFill="1" applyBorder="1" applyAlignment="1">
      <alignment vertical="center"/>
    </xf>
    <xf numFmtId="179" fontId="27" fillId="4" borderId="17" xfId="0" applyNumberFormat="1" applyFont="1" applyFill="1" applyBorder="1" applyAlignment="1">
      <alignment vertical="center"/>
    </xf>
    <xf numFmtId="179" fontId="27" fillId="4" borderId="18" xfId="0" applyNumberFormat="1" applyFont="1" applyFill="1" applyBorder="1" applyAlignment="1">
      <alignment vertical="center"/>
    </xf>
    <xf numFmtId="179" fontId="27" fillId="4" borderId="19" xfId="0" applyNumberFormat="1" applyFont="1" applyFill="1" applyBorder="1" applyAlignment="1">
      <alignment vertical="center"/>
    </xf>
    <xf numFmtId="178" fontId="27" fillId="0" borderId="0" xfId="0" applyNumberFormat="1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178" fontId="22" fillId="4" borderId="10" xfId="0" applyNumberFormat="1" applyFont="1" applyFill="1" applyBorder="1" applyAlignment="1" applyProtection="1">
      <alignment horizontal="center" vertical="center"/>
      <protection locked="0"/>
    </xf>
    <xf numFmtId="178" fontId="22" fillId="4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16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178" fontId="28" fillId="0" borderId="7" xfId="0" applyNumberFormat="1" applyFont="1" applyBorder="1" applyAlignment="1" applyProtection="1">
      <alignment horizontal="center" vertical="center"/>
    </xf>
    <xf numFmtId="178" fontId="0" fillId="0" borderId="7" xfId="0" applyNumberFormat="1" applyBorder="1" applyAlignment="1" applyProtection="1">
      <alignment horizontal="center" vertical="center"/>
    </xf>
    <xf numFmtId="178" fontId="0" fillId="0" borderId="23" xfId="0" applyNumberFormat="1" applyBorder="1" applyAlignment="1" applyProtection="1">
      <alignment horizontal="center" vertical="center"/>
    </xf>
    <xf numFmtId="177" fontId="0" fillId="0" borderId="0" xfId="0" applyNumberFormat="1" applyFill="1" applyAlignment="1" applyProtection="1">
      <alignment vertical="center"/>
      <protection hidden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78" fontId="6" fillId="4" borderId="10" xfId="0" applyNumberFormat="1" applyFont="1" applyFill="1" applyBorder="1" applyAlignment="1" applyProtection="1">
      <alignment horizontal="center" vertical="center"/>
      <protection locked="0"/>
    </xf>
    <xf numFmtId="178" fontId="27" fillId="0" borderId="10" xfId="0" applyNumberFormat="1" applyFont="1" applyFill="1" applyBorder="1" applyAlignment="1">
      <alignment horizontal="center" vertical="center"/>
    </xf>
    <xf numFmtId="178" fontId="27" fillId="0" borderId="21" xfId="0" applyNumberFormat="1" applyFont="1" applyFill="1" applyBorder="1" applyAlignment="1">
      <alignment horizontal="center" vertical="center"/>
    </xf>
    <xf numFmtId="178" fontId="27" fillId="0" borderId="0" xfId="0" applyNumberFormat="1" applyFont="1" applyFill="1" applyBorder="1" applyAlignment="1">
      <alignment vertical="center"/>
    </xf>
    <xf numFmtId="178" fontId="27" fillId="0" borderId="12" xfId="0" applyNumberFormat="1" applyFont="1" applyFill="1" applyBorder="1" applyAlignment="1">
      <alignment horizontal="center" vertical="center"/>
    </xf>
    <xf numFmtId="178" fontId="27" fillId="0" borderId="28" xfId="0" applyNumberFormat="1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78" fontId="27" fillId="0" borderId="7" xfId="0" applyNumberFormat="1" applyFont="1" applyFill="1" applyBorder="1" applyAlignment="1" applyProtection="1">
      <alignment horizontal="center" vertical="center"/>
    </xf>
    <xf numFmtId="178" fontId="27" fillId="0" borderId="23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178" fontId="6" fillId="6" borderId="30" xfId="0" applyNumberFormat="1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177" fontId="0" fillId="7" borderId="31" xfId="0" applyNumberFormat="1" applyFill="1" applyBorder="1" applyAlignment="1" applyProtection="1">
      <alignment vertical="center"/>
      <protection hidden="1"/>
    </xf>
    <xf numFmtId="0" fontId="0" fillId="4" borderId="8" xfId="0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25" fillId="0" borderId="27" xfId="0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179" fontId="27" fillId="4" borderId="10" xfId="0" applyNumberFormat="1" applyFont="1" applyFill="1" applyBorder="1" applyAlignment="1">
      <alignment vertical="center"/>
    </xf>
    <xf numFmtId="179" fontId="27" fillId="4" borderId="16" xfId="0" applyNumberFormat="1" applyFont="1" applyFill="1" applyBorder="1" applyAlignment="1">
      <alignment vertical="center"/>
    </xf>
    <xf numFmtId="0" fontId="0" fillId="0" borderId="29" xfId="0" applyBorder="1" applyAlignment="1">
      <alignment vertical="center"/>
    </xf>
    <xf numFmtId="178" fontId="22" fillId="2" borderId="10" xfId="0" applyNumberFormat="1" applyFont="1" applyFill="1" applyBorder="1" applyAlignment="1" applyProtection="1">
      <alignment horizontal="center" vertical="center"/>
      <protection locked="0"/>
    </xf>
    <xf numFmtId="178" fontId="22" fillId="2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2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0" fillId="0" borderId="20" xfId="0" applyFont="1" applyBorder="1" applyAlignment="1" applyProtection="1">
      <alignment horizontal="center" vertical="center"/>
      <protection locked="0"/>
    </xf>
    <xf numFmtId="177" fontId="0" fillId="0" borderId="0" xfId="0" applyNumberFormat="1" applyFill="1" applyAlignment="1" applyProtection="1">
      <alignment horizontal="center" vertical="center"/>
      <protection hidden="1"/>
    </xf>
    <xf numFmtId="0" fontId="6" fillId="0" borderId="2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77" fontId="0" fillId="0" borderId="0" xfId="0" applyNumberFormat="1" applyFill="1" applyAlignment="1" applyProtection="1">
      <protection hidden="1"/>
    </xf>
    <xf numFmtId="0" fontId="25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178" fontId="6" fillId="6" borderId="35" xfId="0" applyNumberFormat="1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20" fillId="8" borderId="36" xfId="0" applyFont="1" applyFill="1" applyBorder="1" applyAlignment="1" applyProtection="1">
      <alignment horizontal="center" vertical="center"/>
      <protection hidden="1"/>
    </xf>
    <xf numFmtId="0" fontId="20" fillId="8" borderId="37" xfId="0" applyFont="1" applyFill="1" applyBorder="1" applyAlignment="1">
      <alignment horizontal="center" vertical="center"/>
    </xf>
    <xf numFmtId="178" fontId="28" fillId="8" borderId="38" xfId="0" applyNumberFormat="1" applyFont="1" applyFill="1" applyBorder="1" applyAlignment="1" applyProtection="1">
      <alignment horizontal="center" vertical="center"/>
    </xf>
    <xf numFmtId="0" fontId="20" fillId="4" borderId="36" xfId="0" applyFont="1" applyFill="1" applyBorder="1" applyAlignment="1" applyProtection="1">
      <alignment horizontal="center" vertical="center" shrinkToFit="1"/>
      <protection hidden="1"/>
    </xf>
    <xf numFmtId="178" fontId="20" fillId="4" borderId="37" xfId="0" applyNumberFormat="1" applyFont="1" applyFill="1" applyBorder="1" applyAlignment="1">
      <alignment horizontal="center" vertical="center"/>
    </xf>
    <xf numFmtId="178" fontId="28" fillId="4" borderId="38" xfId="0" applyNumberFormat="1" applyFont="1" applyFill="1" applyBorder="1" applyAlignment="1" applyProtection="1">
      <alignment horizontal="center" vertical="center"/>
      <protection hidden="1"/>
    </xf>
    <xf numFmtId="178" fontId="27" fillId="0" borderId="10" xfId="0" applyNumberFormat="1" applyFont="1" applyFill="1" applyBorder="1" applyAlignment="1" applyProtection="1">
      <alignment horizontal="center" vertical="center"/>
    </xf>
    <xf numFmtId="178" fontId="27" fillId="0" borderId="21" xfId="0" applyNumberFormat="1" applyFont="1" applyFill="1" applyBorder="1" applyAlignment="1" applyProtection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7" borderId="31" xfId="0" applyFont="1" applyFill="1" applyBorder="1" applyAlignment="1" applyProtection="1">
      <alignment vertical="center"/>
      <protection hidden="1"/>
    </xf>
    <xf numFmtId="0" fontId="20" fillId="0" borderId="30" xfId="0" applyFont="1" applyBorder="1" applyAlignment="1">
      <alignment vertical="center"/>
    </xf>
    <xf numFmtId="0" fontId="8" fillId="0" borderId="39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6" fillId="0" borderId="18" xfId="0" applyFont="1" applyBorder="1" applyAlignment="1" applyProtection="1">
      <alignment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9" borderId="43" xfId="0" applyFill="1" applyBorder="1" applyAlignment="1">
      <alignment horizontal="center" vertical="center" shrinkToFit="1"/>
    </xf>
    <xf numFmtId="0" fontId="0" fillId="9" borderId="44" xfId="0" applyFill="1" applyBorder="1" applyAlignment="1">
      <alignment horizontal="center" vertical="center" shrinkToFit="1"/>
    </xf>
    <xf numFmtId="0" fontId="15" fillId="0" borderId="47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34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178" fontId="26" fillId="10" borderId="15" xfId="0" applyNumberFormat="1" applyFont="1" applyFill="1" applyBorder="1" applyAlignment="1" applyProtection="1">
      <alignment horizontal="center" vertical="center"/>
    </xf>
    <xf numFmtId="178" fontId="26" fillId="10" borderId="50" xfId="0" applyNumberFormat="1" applyFont="1" applyFill="1" applyBorder="1" applyAlignment="1" applyProtection="1">
      <alignment horizontal="center" vertical="center"/>
    </xf>
    <xf numFmtId="0" fontId="6" fillId="0" borderId="51" xfId="0" applyFont="1" applyBorder="1" applyAlignment="1">
      <alignment horizontal="left" vertical="center"/>
    </xf>
    <xf numFmtId="0" fontId="2" fillId="0" borderId="52" xfId="0" applyFont="1" applyBorder="1" applyAlignment="1">
      <alignment horizontal="left" vertical="center"/>
    </xf>
    <xf numFmtId="0" fontId="2" fillId="0" borderId="53" xfId="0" applyFont="1" applyBorder="1" applyAlignment="1">
      <alignment horizontal="left" vertical="center"/>
    </xf>
    <xf numFmtId="0" fontId="10" fillId="0" borderId="5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43" fillId="0" borderId="54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6" fillId="0" borderId="54" xfId="0" applyFont="1" applyBorder="1" applyAlignment="1">
      <alignment horizontal="left" vertical="center"/>
    </xf>
    <xf numFmtId="0" fontId="9" fillId="0" borderId="5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9" fillId="0" borderId="54" xfId="0" applyFont="1" applyBorder="1" applyAlignment="1">
      <alignment horizontal="left" vertical="center"/>
    </xf>
    <xf numFmtId="0" fontId="6" fillId="0" borderId="55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6" fillId="0" borderId="58" xfId="0" applyFont="1" applyBorder="1" applyAlignment="1">
      <alignment horizontal="left" vertical="center"/>
    </xf>
    <xf numFmtId="0" fontId="6" fillId="0" borderId="59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5" fillId="0" borderId="54" xfId="0" applyFont="1" applyBorder="1" applyAlignment="1">
      <alignment vertical="center"/>
    </xf>
    <xf numFmtId="0" fontId="16" fillId="0" borderId="54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7" fillId="0" borderId="54" xfId="0" applyFont="1" applyBorder="1" applyAlignment="1">
      <alignment vertical="center"/>
    </xf>
    <xf numFmtId="0" fontId="18" fillId="0" borderId="60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0" fontId="19" fillId="0" borderId="5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0" fillId="9" borderId="58" xfId="0" applyFont="1" applyFill="1" applyBorder="1" applyAlignment="1">
      <alignment horizontal="left" vertical="center"/>
    </xf>
    <xf numFmtId="0" fontId="0" fillId="9" borderId="59" xfId="0" applyFont="1" applyFill="1" applyBorder="1" applyAlignment="1">
      <alignment horizontal="left" vertical="center"/>
    </xf>
    <xf numFmtId="0" fontId="6" fillId="9" borderId="0" xfId="0" applyFont="1" applyFill="1" applyBorder="1" applyAlignment="1">
      <alignment horizontal="left" vertical="center"/>
    </xf>
    <xf numFmtId="0" fontId="15" fillId="0" borderId="55" xfId="0" applyFont="1" applyBorder="1" applyAlignment="1">
      <alignment vertical="center" wrapText="1"/>
    </xf>
    <xf numFmtId="0" fontId="49" fillId="0" borderId="0" xfId="2" applyFont="1" applyAlignment="1">
      <alignment horizontal="center" vertical="center" shrinkToFit="1"/>
    </xf>
    <xf numFmtId="0" fontId="50" fillId="0" borderId="0" xfId="2" applyFont="1" applyAlignment="1">
      <alignment horizontal="center" vertical="center" shrinkToFit="1"/>
    </xf>
    <xf numFmtId="0" fontId="51" fillId="0" borderId="0" xfId="2" applyFont="1" applyAlignment="1">
      <alignment vertical="center" shrinkToFit="1"/>
    </xf>
    <xf numFmtId="0" fontId="51" fillId="0" borderId="0" xfId="2" applyFont="1" applyAlignment="1">
      <alignment horizontal="center" vertical="center" shrinkToFit="1"/>
    </xf>
    <xf numFmtId="0" fontId="52" fillId="0" borderId="0" xfId="2" applyFont="1" applyAlignment="1">
      <alignment vertical="center" shrinkToFit="1"/>
    </xf>
    <xf numFmtId="0" fontId="53" fillId="0" borderId="0" xfId="2" applyFont="1" applyAlignment="1">
      <alignment horizontal="justify"/>
    </xf>
    <xf numFmtId="0" fontId="54" fillId="0" borderId="0" xfId="2" applyFont="1" applyAlignment="1">
      <alignment horizontal="justify"/>
    </xf>
    <xf numFmtId="0" fontId="15" fillId="9" borderId="51" xfId="0" applyFont="1" applyFill="1" applyBorder="1" applyAlignment="1">
      <alignment vertical="center"/>
    </xf>
    <xf numFmtId="0" fontId="15" fillId="9" borderId="52" xfId="0" applyFont="1" applyFill="1" applyBorder="1" applyAlignment="1">
      <alignment vertical="center"/>
    </xf>
    <xf numFmtId="0" fontId="15" fillId="9" borderId="53" xfId="0" applyFont="1" applyFill="1" applyBorder="1" applyAlignment="1">
      <alignment vertical="center"/>
    </xf>
    <xf numFmtId="0" fontId="15" fillId="9" borderId="57" xfId="0" applyFont="1" applyFill="1" applyBorder="1" applyAlignment="1">
      <alignment vertical="center"/>
    </xf>
    <xf numFmtId="0" fontId="15" fillId="9" borderId="58" xfId="0" applyFont="1" applyFill="1" applyBorder="1" applyAlignment="1">
      <alignment vertical="center"/>
    </xf>
    <xf numFmtId="0" fontId="15" fillId="9" borderId="59" xfId="0" applyFont="1" applyFill="1" applyBorder="1" applyAlignment="1">
      <alignment vertical="center"/>
    </xf>
    <xf numFmtId="0" fontId="41" fillId="2" borderId="36" xfId="0" applyFont="1" applyFill="1" applyBorder="1" applyAlignment="1">
      <alignment vertical="center"/>
    </xf>
    <xf numFmtId="0" fontId="15" fillId="2" borderId="37" xfId="0" applyFont="1" applyFill="1" applyBorder="1" applyAlignment="1">
      <alignment vertical="center"/>
    </xf>
    <xf numFmtId="0" fontId="15" fillId="2" borderId="38" xfId="0" applyFont="1" applyFill="1" applyBorder="1" applyAlignment="1">
      <alignment vertical="center"/>
    </xf>
    <xf numFmtId="0" fontId="20" fillId="0" borderId="0" xfId="0" applyFont="1" applyBorder="1" applyAlignment="1" applyProtection="1">
      <alignment vertical="center"/>
      <protection locked="0"/>
    </xf>
    <xf numFmtId="0" fontId="52" fillId="0" borderId="0" xfId="2" applyFont="1" applyAlignment="1">
      <alignment horizontal="right" vertical="center" shrinkToFit="1"/>
    </xf>
    <xf numFmtId="0" fontId="20" fillId="0" borderId="31" xfId="0" applyFont="1" applyBorder="1" applyAlignment="1">
      <alignment vertical="center"/>
    </xf>
    <xf numFmtId="0" fontId="20" fillId="2" borderId="31" xfId="0" applyFont="1" applyFill="1" applyBorder="1" applyAlignment="1">
      <alignment horizontal="center" vertical="center"/>
    </xf>
    <xf numFmtId="0" fontId="15" fillId="0" borderId="0" xfId="0" applyFont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15" fillId="0" borderId="0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0" fillId="0" borderId="31" xfId="0" applyFont="1" applyFill="1" applyBorder="1" applyAlignment="1" applyProtection="1">
      <alignment horizontal="center" vertical="center"/>
      <protection locked="0"/>
    </xf>
    <xf numFmtId="0" fontId="42" fillId="0" borderId="0" xfId="0" applyFont="1" applyBorder="1" applyAlignment="1">
      <alignment vertical="center"/>
    </xf>
    <xf numFmtId="0" fontId="20" fillId="14" borderId="31" xfId="0" applyFont="1" applyFill="1" applyBorder="1" applyAlignment="1" applyProtection="1">
      <alignment horizontal="center" vertical="center"/>
      <protection locked="0"/>
    </xf>
    <xf numFmtId="0" fontId="20" fillId="14" borderId="31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2" borderId="4" xfId="0" applyNumberFormat="1" applyFont="1" applyFill="1" applyBorder="1" applyAlignment="1" applyProtection="1">
      <alignment horizontal="center" vertical="center"/>
      <protection locked="0"/>
    </xf>
    <xf numFmtId="177" fontId="20" fillId="0" borderId="5" xfId="0" applyNumberFormat="1" applyFont="1" applyFill="1" applyBorder="1" applyAlignment="1" applyProtection="1">
      <alignment horizontal="center" vertical="center"/>
    </xf>
    <xf numFmtId="0" fontId="0" fillId="9" borderId="44" xfId="0" applyFill="1" applyBorder="1" applyAlignment="1">
      <alignment horizontal="center" vertical="center" wrapText="1" shrinkToFit="1"/>
    </xf>
    <xf numFmtId="0" fontId="0" fillId="0" borderId="54" xfId="0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5" fillId="0" borderId="24" xfId="0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/>
    </xf>
    <xf numFmtId="0" fontId="20" fillId="16" borderId="31" xfId="0" applyFont="1" applyFill="1" applyBorder="1" applyAlignment="1">
      <alignment horizontal="center" vertical="center"/>
    </xf>
    <xf numFmtId="0" fontId="59" fillId="0" borderId="31" xfId="0" applyFont="1" applyBorder="1" applyAlignment="1" applyProtection="1">
      <alignment horizontal="center" vertical="center"/>
      <protection locked="0"/>
    </xf>
    <xf numFmtId="0" fontId="0" fillId="0" borderId="54" xfId="0" applyBorder="1" applyAlignment="1">
      <alignment horizontal="left" vertical="center"/>
    </xf>
    <xf numFmtId="0" fontId="6" fillId="0" borderId="54" xfId="0" applyFont="1" applyBorder="1" applyAlignment="1">
      <alignment horizontal="center" vertical="center"/>
    </xf>
    <xf numFmtId="0" fontId="6" fillId="0" borderId="109" xfId="0" applyFont="1" applyBorder="1" applyAlignment="1" applyProtection="1">
      <alignment vertical="center"/>
    </xf>
    <xf numFmtId="0" fontId="15" fillId="0" borderId="0" xfId="0" applyFont="1" applyAlignment="1">
      <alignment vertical="center"/>
    </xf>
    <xf numFmtId="0" fontId="20" fillId="0" borderId="36" xfId="0" applyFont="1" applyBorder="1" applyAlignment="1">
      <alignment vertical="center"/>
    </xf>
    <xf numFmtId="0" fontId="67" fillId="0" borderId="0" xfId="2" applyFont="1" applyAlignment="1">
      <alignment horizontal="center" vertical="center" shrinkToFit="1"/>
    </xf>
    <xf numFmtId="0" fontId="70" fillId="0" borderId="0" xfId="2" applyFont="1" applyAlignment="1">
      <alignment horizontal="justify"/>
    </xf>
    <xf numFmtId="0" fontId="68" fillId="0" borderId="10" xfId="2" applyFont="1" applyBorder="1" applyAlignment="1">
      <alignment horizontal="center" vertical="center" shrinkToFit="1"/>
    </xf>
    <xf numFmtId="0" fontId="68" fillId="0" borderId="10" xfId="2" applyFont="1" applyBorder="1" applyAlignment="1" applyProtection="1">
      <alignment horizontal="center" vertical="center" shrinkToFit="1"/>
    </xf>
    <xf numFmtId="0" fontId="69" fillId="0" borderId="10" xfId="2" applyFont="1" applyBorder="1" applyAlignment="1">
      <alignment horizontal="center" vertical="center" wrapText="1" shrinkToFit="1"/>
    </xf>
    <xf numFmtId="0" fontId="68" fillId="4" borderId="113" xfId="2" applyFont="1" applyFill="1" applyBorder="1" applyAlignment="1" applyProtection="1">
      <alignment vertical="center" shrinkToFit="1"/>
      <protection locked="0"/>
    </xf>
    <xf numFmtId="0" fontId="68" fillId="0" borderId="4" xfId="2" applyFont="1" applyBorder="1" applyAlignment="1">
      <alignment horizontal="center" vertical="center" shrinkToFit="1"/>
    </xf>
    <xf numFmtId="0" fontId="68" fillId="0" borderId="96" xfId="2" applyFont="1" applyBorder="1" applyAlignment="1">
      <alignment horizontal="center" vertical="center" shrinkToFit="1"/>
    </xf>
    <xf numFmtId="177" fontId="68" fillId="0" borderId="21" xfId="2" applyNumberFormat="1" applyFont="1" applyBorder="1" applyAlignment="1">
      <alignment horizontal="center" vertical="center" shrinkToFit="1"/>
    </xf>
    <xf numFmtId="0" fontId="67" fillId="0" borderId="78" xfId="2" applyFont="1" applyBorder="1" applyAlignment="1">
      <alignment horizontal="center" vertical="center" wrapText="1" shrinkToFit="1"/>
    </xf>
    <xf numFmtId="0" fontId="0" fillId="9" borderId="6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 shrinkToFit="1"/>
    </xf>
    <xf numFmtId="0" fontId="72" fillId="0" borderId="0" xfId="0" applyFont="1" applyBorder="1" applyAlignment="1" applyProtection="1">
      <alignment vertical="center"/>
      <protection hidden="1"/>
    </xf>
    <xf numFmtId="0" fontId="15" fillId="0" borderId="0" xfId="0" applyFont="1" applyAlignment="1">
      <alignment vertical="center"/>
    </xf>
    <xf numFmtId="0" fontId="15" fillId="0" borderId="54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55" xfId="0" applyFont="1" applyBorder="1" applyAlignment="1">
      <alignment vertical="center"/>
    </xf>
    <xf numFmtId="0" fontId="74" fillId="0" borderId="55" xfId="0" applyFont="1" applyBorder="1" applyAlignment="1">
      <alignment horizontal="left" vertical="center"/>
    </xf>
    <xf numFmtId="0" fontId="0" fillId="9" borderId="54" xfId="0" applyFont="1" applyFill="1" applyBorder="1" applyAlignment="1">
      <alignment vertical="center"/>
    </xf>
    <xf numFmtId="0" fontId="0" fillId="9" borderId="0" xfId="0" applyFont="1" applyFill="1" applyBorder="1" applyAlignment="1">
      <alignment vertical="center"/>
    </xf>
    <xf numFmtId="0" fontId="0" fillId="9" borderId="55" xfId="0" applyFont="1" applyFill="1" applyBorder="1" applyAlignment="1">
      <alignment vertical="center"/>
    </xf>
    <xf numFmtId="0" fontId="0" fillId="9" borderId="57" xfId="0" applyFont="1" applyFill="1" applyBorder="1" applyAlignment="1">
      <alignment horizontal="left" vertical="center"/>
    </xf>
    <xf numFmtId="0" fontId="6" fillId="0" borderId="54" xfId="0" applyFont="1" applyBorder="1" applyAlignment="1">
      <alignment horizontal="right" vertical="center"/>
    </xf>
    <xf numFmtId="0" fontId="72" fillId="0" borderId="0" xfId="0" applyFont="1" applyBorder="1" applyAlignment="1">
      <alignment horizontal="center" vertical="center" wrapText="1"/>
    </xf>
    <xf numFmtId="0" fontId="76" fillId="0" borderId="0" xfId="0" applyFont="1" applyBorder="1" applyAlignment="1">
      <alignment horizontal="center" vertical="center"/>
    </xf>
    <xf numFmtId="0" fontId="78" fillId="0" borderId="0" xfId="0" applyFont="1" applyBorder="1" applyAlignment="1">
      <alignment horizontal="center" vertical="center" wrapText="1"/>
    </xf>
    <xf numFmtId="176" fontId="21" fillId="2" borderId="7" xfId="0" applyNumberFormat="1" applyFont="1" applyFill="1" applyBorder="1" applyAlignment="1" applyProtection="1">
      <alignment horizontal="center" vertical="center" shrinkToFit="1"/>
      <protection locked="0"/>
    </xf>
    <xf numFmtId="0" fontId="15" fillId="17" borderId="51" xfId="0" applyFont="1" applyFill="1" applyBorder="1" applyAlignment="1">
      <alignment vertical="center"/>
    </xf>
    <xf numFmtId="0" fontId="15" fillId="17" borderId="52" xfId="0" applyFont="1" applyFill="1" applyBorder="1" applyAlignment="1">
      <alignment vertical="center"/>
    </xf>
    <xf numFmtId="0" fontId="15" fillId="17" borderId="53" xfId="0" applyFont="1" applyFill="1" applyBorder="1" applyAlignment="1">
      <alignment vertical="center"/>
    </xf>
    <xf numFmtId="0" fontId="15" fillId="17" borderId="0" xfId="0" applyFont="1" applyFill="1" applyBorder="1" applyAlignment="1">
      <alignment vertical="center"/>
    </xf>
    <xf numFmtId="0" fontId="15" fillId="17" borderId="54" xfId="0" applyFont="1" applyFill="1" applyBorder="1" applyAlignment="1">
      <alignment vertical="center"/>
    </xf>
    <xf numFmtId="0" fontId="15" fillId="17" borderId="55" xfId="0" applyFont="1" applyFill="1" applyBorder="1" applyAlignment="1">
      <alignment vertical="center"/>
    </xf>
    <xf numFmtId="0" fontId="15" fillId="17" borderId="59" xfId="0" applyFont="1" applyFill="1" applyBorder="1" applyAlignment="1">
      <alignment vertical="center"/>
    </xf>
    <xf numFmtId="0" fontId="20" fillId="18" borderId="1" xfId="0" applyFont="1" applyFill="1" applyBorder="1" applyAlignment="1">
      <alignment horizontal="center" vertical="center" wrapText="1"/>
    </xf>
    <xf numFmtId="0" fontId="20" fillId="18" borderId="2" xfId="0" applyFont="1" applyFill="1" applyBorder="1" applyAlignment="1">
      <alignment horizontal="center" vertical="center" wrapText="1"/>
    </xf>
    <xf numFmtId="0" fontId="20" fillId="18" borderId="2" xfId="0" applyFont="1" applyFill="1" applyBorder="1" applyAlignment="1">
      <alignment horizontal="center" vertical="center"/>
    </xf>
    <xf numFmtId="0" fontId="20" fillId="18" borderId="2" xfId="0" applyFont="1" applyFill="1" applyBorder="1" applyAlignment="1">
      <alignment horizontal="center" vertical="center" wrapText="1" shrinkToFit="1"/>
    </xf>
    <xf numFmtId="0" fontId="72" fillId="18" borderId="2" xfId="0" applyFont="1" applyFill="1" applyBorder="1" applyAlignment="1">
      <alignment horizontal="center" vertical="center" wrapText="1"/>
    </xf>
    <xf numFmtId="0" fontId="5" fillId="18" borderId="2" xfId="0" applyFont="1" applyFill="1" applyBorder="1" applyAlignment="1">
      <alignment horizontal="center" vertical="center" wrapText="1"/>
    </xf>
    <xf numFmtId="0" fontId="20" fillId="18" borderId="3" xfId="0" applyFont="1" applyFill="1" applyBorder="1" applyAlignment="1">
      <alignment horizontal="center" vertical="center" shrinkToFit="1"/>
    </xf>
    <xf numFmtId="177" fontId="20" fillId="0" borderId="0" xfId="0" applyNumberFormat="1" applyFont="1" applyBorder="1" applyAlignment="1">
      <alignment vertical="center"/>
    </xf>
    <xf numFmtId="177" fontId="20" fillId="0" borderId="7" xfId="0" applyNumberFormat="1" applyFont="1" applyFill="1" applyBorder="1" applyAlignment="1" applyProtection="1">
      <alignment horizontal="center" vertical="center" shrinkToFit="1"/>
    </xf>
    <xf numFmtId="0" fontId="0" fillId="20" borderId="44" xfId="0" applyFill="1" applyBorder="1" applyAlignment="1">
      <alignment horizontal="center" vertical="center" wrapText="1" shrinkToFit="1"/>
    </xf>
    <xf numFmtId="0" fontId="0" fillId="20" borderId="44" xfId="0" applyFill="1" applyBorder="1" applyAlignment="1">
      <alignment horizontal="center" vertical="center" shrinkToFit="1"/>
    </xf>
    <xf numFmtId="0" fontId="15" fillId="0" borderId="51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55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54" xfId="0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9" borderId="36" xfId="0" applyFont="1" applyFill="1" applyBorder="1" applyAlignment="1">
      <alignment horizontal="left" vertical="center" wrapText="1"/>
    </xf>
    <xf numFmtId="0" fontId="0" fillId="9" borderId="37" xfId="0" applyFont="1" applyFill="1" applyBorder="1" applyAlignment="1">
      <alignment horizontal="left" vertical="center" wrapText="1"/>
    </xf>
    <xf numFmtId="0" fontId="0" fillId="9" borderId="38" xfId="0" applyFont="1" applyFill="1" applyBorder="1" applyAlignment="1">
      <alignment horizontal="left" vertical="center" wrapText="1"/>
    </xf>
    <xf numFmtId="0" fontId="15" fillId="0" borderId="54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55" xfId="0" applyFont="1" applyBorder="1" applyAlignment="1">
      <alignment horizontal="left" vertical="center" wrapText="1"/>
    </xf>
    <xf numFmtId="0" fontId="15" fillId="0" borderId="54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0" fillId="0" borderId="5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5" xfId="0" applyFont="1" applyBorder="1" applyAlignment="1">
      <alignment vertical="center"/>
    </xf>
    <xf numFmtId="0" fontId="15" fillId="9" borderId="54" xfId="0" applyFont="1" applyFill="1" applyBorder="1" applyAlignment="1">
      <alignment horizontal="left" vertical="center" wrapText="1"/>
    </xf>
    <xf numFmtId="0" fontId="15" fillId="9" borderId="0" xfId="0" applyFont="1" applyFill="1" applyBorder="1" applyAlignment="1">
      <alignment horizontal="left" vertical="center" wrapText="1"/>
    </xf>
    <xf numFmtId="0" fontId="15" fillId="9" borderId="55" xfId="0" applyFont="1" applyFill="1" applyBorder="1" applyAlignment="1">
      <alignment horizontal="left" vertical="center" wrapText="1"/>
    </xf>
    <xf numFmtId="0" fontId="45" fillId="0" borderId="54" xfId="0" applyFont="1" applyBorder="1" applyAlignment="1">
      <alignment horizontal="left" vertical="center" wrapText="1"/>
    </xf>
    <xf numFmtId="0" fontId="45" fillId="0" borderId="0" xfId="0" applyFont="1" applyBorder="1" applyAlignment="1">
      <alignment horizontal="left" vertical="center" wrapText="1"/>
    </xf>
    <xf numFmtId="0" fontId="45" fillId="0" borderId="55" xfId="0" applyFont="1" applyBorder="1" applyAlignment="1">
      <alignment horizontal="left" vertical="center" wrapText="1"/>
    </xf>
    <xf numFmtId="0" fontId="15" fillId="17" borderId="57" xfId="0" applyFont="1" applyFill="1" applyBorder="1" applyAlignment="1">
      <alignment horizontal="left" vertical="center"/>
    </xf>
    <xf numFmtId="0" fontId="15" fillId="17" borderId="58" xfId="0" applyFont="1" applyFill="1" applyBorder="1" applyAlignment="1">
      <alignment horizontal="left" vertical="center"/>
    </xf>
    <xf numFmtId="0" fontId="15" fillId="17" borderId="54" xfId="0" applyFont="1" applyFill="1" applyBorder="1" applyAlignment="1">
      <alignment horizontal="left" vertical="center"/>
    </xf>
    <xf numFmtId="0" fontId="15" fillId="17" borderId="0" xfId="0" applyFont="1" applyFill="1" applyBorder="1" applyAlignment="1">
      <alignment horizontal="left" vertical="center"/>
    </xf>
    <xf numFmtId="0" fontId="15" fillId="17" borderId="55" xfId="0" applyFont="1" applyFill="1" applyBorder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5" fillId="0" borderId="5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left" vertical="center" wrapText="1"/>
    </xf>
    <xf numFmtId="0" fontId="15" fillId="0" borderId="59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177" fontId="20" fillId="0" borderId="5" xfId="0" applyNumberFormat="1" applyFont="1" applyFill="1" applyBorder="1" applyAlignment="1" applyProtection="1">
      <alignment horizontal="center" vertical="center" shrinkToFit="1"/>
    </xf>
    <xf numFmtId="0" fontId="0" fillId="0" borderId="6" xfId="0" applyNumberFormat="1" applyFill="1" applyBorder="1" applyAlignment="1" applyProtection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21" fillId="0" borderId="16" xfId="0" applyNumberFormat="1" applyFont="1" applyFill="1" applyBorder="1" applyAlignment="1" applyProtection="1">
      <alignment horizontal="center" vertical="center" shrinkToFit="1"/>
    </xf>
    <xf numFmtId="14" fontId="21" fillId="0" borderId="11" xfId="0" applyNumberFormat="1" applyFont="1" applyFill="1" applyBorder="1" applyAlignment="1" applyProtection="1">
      <alignment horizontal="center" vertical="center" shrinkToFit="1"/>
    </xf>
    <xf numFmtId="14" fontId="21" fillId="0" borderId="70" xfId="0" applyNumberFormat="1" applyFont="1" applyFill="1" applyBorder="1" applyAlignment="1" applyProtection="1">
      <alignment horizontal="center" vertical="center" shrinkToFit="1"/>
    </xf>
    <xf numFmtId="0" fontId="22" fillId="12" borderId="67" xfId="0" applyFont="1" applyFill="1" applyBorder="1" applyAlignment="1">
      <alignment horizontal="center" vertical="center"/>
    </xf>
    <xf numFmtId="0" fontId="22" fillId="12" borderId="68" xfId="0" applyFont="1" applyFill="1" applyBorder="1" applyAlignment="1">
      <alignment horizontal="center" vertical="center"/>
    </xf>
    <xf numFmtId="0" fontId="22" fillId="12" borderId="79" xfId="0" applyFont="1" applyFill="1" applyBorder="1" applyAlignment="1">
      <alignment horizontal="center" vertical="center"/>
    </xf>
    <xf numFmtId="0" fontId="20" fillId="0" borderId="82" xfId="0" applyFont="1" applyBorder="1" applyAlignment="1">
      <alignment vertical="center"/>
    </xf>
    <xf numFmtId="0" fontId="20" fillId="0" borderId="83" xfId="0" applyFont="1" applyBorder="1" applyAlignment="1">
      <alignment vertical="center"/>
    </xf>
    <xf numFmtId="0" fontId="6" fillId="0" borderId="8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/>
    </xf>
    <xf numFmtId="0" fontId="20" fillId="0" borderId="5" xfId="0" applyNumberFormat="1" applyFont="1" applyFill="1" applyBorder="1" applyAlignment="1" applyProtection="1">
      <alignment horizontal="center" vertical="center" shrinkToFit="1"/>
    </xf>
    <xf numFmtId="0" fontId="20" fillId="0" borderId="6" xfId="0" applyNumberFormat="1" applyFont="1" applyFill="1" applyBorder="1" applyAlignment="1" applyProtection="1">
      <alignment horizontal="center" vertical="center" shrinkToFit="1"/>
    </xf>
    <xf numFmtId="0" fontId="15" fillId="4" borderId="10" xfId="0" applyNumberFormat="1" applyFont="1" applyFill="1" applyBorder="1" applyAlignment="1" applyProtection="1">
      <alignment horizontal="center" vertical="center"/>
      <protection locked="0"/>
    </xf>
    <xf numFmtId="0" fontId="62" fillId="0" borderId="0" xfId="0" applyFont="1" applyBorder="1" applyAlignment="1">
      <alignment horizontal="right" vertical="center"/>
    </xf>
    <xf numFmtId="0" fontId="33" fillId="13" borderId="0" xfId="0" applyFont="1" applyFill="1" applyBorder="1" applyAlignment="1" applyProtection="1">
      <alignment horizontal="center" vertical="center"/>
      <protection locked="0"/>
    </xf>
    <xf numFmtId="0" fontId="33" fillId="0" borderId="0" xfId="0" applyFont="1" applyBorder="1" applyAlignment="1">
      <alignment horizontal="left" vertical="center"/>
    </xf>
    <xf numFmtId="0" fontId="0" fillId="0" borderId="58" xfId="0" applyFill="1" applyBorder="1" applyAlignment="1" applyProtection="1">
      <alignment horizontal="center" vertical="center"/>
    </xf>
    <xf numFmtId="0" fontId="0" fillId="0" borderId="69" xfId="0" applyFill="1" applyBorder="1" applyAlignment="1" applyProtection="1">
      <alignment horizontal="center" vertical="center"/>
    </xf>
    <xf numFmtId="0" fontId="21" fillId="2" borderId="75" xfId="0" applyFont="1" applyFill="1" applyBorder="1" applyAlignment="1" applyProtection="1">
      <alignment horizontal="center" vertical="center" wrapText="1"/>
      <protection locked="0"/>
    </xf>
    <xf numFmtId="0" fontId="21" fillId="2" borderId="76" xfId="0" applyFont="1" applyFill="1" applyBorder="1" applyAlignment="1" applyProtection="1">
      <alignment horizontal="center" vertical="center"/>
      <protection locked="0"/>
    </xf>
    <xf numFmtId="0" fontId="21" fillId="2" borderId="77" xfId="0" applyFont="1" applyFill="1" applyBorder="1" applyAlignment="1" applyProtection="1">
      <alignment horizontal="center" vertical="center" shrinkToFit="1"/>
      <protection locked="0"/>
    </xf>
    <xf numFmtId="0" fontId="21" fillId="2" borderId="78" xfId="0" applyFont="1" applyFill="1" applyBorder="1" applyAlignment="1" applyProtection="1">
      <alignment horizontal="center" vertical="center" shrinkToFit="1"/>
      <protection locked="0"/>
    </xf>
    <xf numFmtId="0" fontId="72" fillId="2" borderId="5" xfId="0" applyFont="1" applyFill="1" applyBorder="1" applyAlignment="1" applyProtection="1">
      <alignment horizontal="center" vertical="center" wrapText="1"/>
      <protection locked="0"/>
    </xf>
    <xf numFmtId="0" fontId="72" fillId="2" borderId="6" xfId="0" applyFont="1" applyFill="1" applyBorder="1" applyAlignment="1" applyProtection="1">
      <alignment horizontal="center" vertical="center" wrapText="1"/>
      <protection locked="0"/>
    </xf>
    <xf numFmtId="177" fontId="5" fillId="0" borderId="5" xfId="0" applyNumberFormat="1" applyFont="1" applyFill="1" applyBorder="1" applyAlignment="1" applyProtection="1">
      <alignment horizontal="center" vertical="center" wrapText="1" shrinkToFit="1"/>
    </xf>
    <xf numFmtId="0" fontId="5" fillId="0" borderId="6" xfId="0" applyNumberFormat="1" applyFont="1" applyFill="1" applyBorder="1" applyAlignment="1" applyProtection="1">
      <alignment horizontal="center" vertical="center" wrapText="1" shrinkToFit="1"/>
    </xf>
    <xf numFmtId="0" fontId="22" fillId="12" borderId="5" xfId="0" applyFont="1" applyFill="1" applyBorder="1" applyAlignment="1">
      <alignment horizontal="center" vertical="center"/>
    </xf>
    <xf numFmtId="0" fontId="22" fillId="12" borderId="45" xfId="0" applyFont="1" applyFill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0" fillId="0" borderId="65" xfId="0" applyFill="1" applyBorder="1" applyAlignment="1" applyProtection="1">
      <alignment horizontal="left" vertical="center"/>
    </xf>
    <xf numFmtId="0" fontId="6" fillId="0" borderId="9" xfId="0" applyFont="1" applyFill="1" applyBorder="1" applyAlignment="1" applyProtection="1">
      <alignment horizontal="left" vertical="center"/>
    </xf>
    <xf numFmtId="0" fontId="23" fillId="11" borderId="66" xfId="0" applyFont="1" applyFill="1" applyBorder="1" applyAlignment="1" applyProtection="1">
      <alignment horizontal="center" vertical="center"/>
    </xf>
    <xf numFmtId="0" fontId="21" fillId="11" borderId="63" xfId="0" applyFont="1" applyFill="1" applyBorder="1" applyAlignment="1" applyProtection="1">
      <alignment horizontal="center" vertical="center"/>
    </xf>
    <xf numFmtId="0" fontId="21" fillId="11" borderId="56" xfId="0" applyFont="1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/>
    </xf>
    <xf numFmtId="0" fontId="24" fillId="11" borderId="71" xfId="0" applyFont="1" applyFill="1" applyBorder="1" applyAlignment="1" applyProtection="1">
      <alignment horizontal="center" vertical="center"/>
    </xf>
    <xf numFmtId="0" fontId="21" fillId="11" borderId="72" xfId="0" applyFont="1" applyFill="1" applyBorder="1" applyAlignment="1" applyProtection="1">
      <alignment horizontal="center" vertical="center"/>
    </xf>
    <xf numFmtId="0" fontId="21" fillId="11" borderId="73" xfId="0" applyFont="1" applyFill="1" applyBorder="1" applyAlignment="1" applyProtection="1">
      <alignment horizontal="center" vertical="center"/>
    </xf>
    <xf numFmtId="0" fontId="6" fillId="0" borderId="74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left" vertical="center"/>
    </xf>
    <xf numFmtId="0" fontId="22" fillId="0" borderId="90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0" fillId="19" borderId="45" xfId="0" applyNumberFormat="1" applyFont="1" applyFill="1" applyBorder="1" applyAlignment="1" applyProtection="1">
      <alignment horizontal="center" vertical="center" shrinkToFit="1"/>
      <protection locked="0"/>
    </xf>
    <xf numFmtId="0" fontId="20" fillId="19" borderId="46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15" xfId="0" applyFont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8" fillId="12" borderId="67" xfId="0" applyFont="1" applyFill="1" applyBorder="1" applyAlignment="1">
      <alignment horizontal="center" vertical="center"/>
    </xf>
    <xf numFmtId="0" fontId="8" fillId="12" borderId="68" xfId="0" applyFont="1" applyFill="1" applyBorder="1" applyAlignment="1">
      <alignment horizontal="center" vertical="center"/>
    </xf>
    <xf numFmtId="0" fontId="8" fillId="12" borderId="79" xfId="0" applyFont="1" applyFill="1" applyBorder="1" applyAlignment="1">
      <alignment horizontal="center" vertical="center"/>
    </xf>
    <xf numFmtId="0" fontId="0" fillId="0" borderId="65" xfId="0" applyFill="1" applyBorder="1" applyAlignment="1" applyProtection="1">
      <alignment vertical="center"/>
    </xf>
    <xf numFmtId="0" fontId="6" fillId="0" borderId="9" xfId="0" applyFont="1" applyFill="1" applyBorder="1" applyAlignment="1" applyProtection="1">
      <alignment vertical="center"/>
    </xf>
    <xf numFmtId="0" fontId="6" fillId="0" borderId="87" xfId="0" applyFont="1" applyFill="1" applyBorder="1" applyAlignment="1" applyProtection="1">
      <alignment vertical="center"/>
    </xf>
    <xf numFmtId="0" fontId="6" fillId="0" borderId="65" xfId="0" applyFont="1" applyFill="1" applyBorder="1" applyAlignment="1" applyProtection="1">
      <alignment vertical="center"/>
    </xf>
    <xf numFmtId="0" fontId="0" fillId="0" borderId="9" xfId="0" applyFill="1" applyBorder="1" applyAlignment="1" applyProtection="1">
      <alignment vertical="center"/>
    </xf>
    <xf numFmtId="0" fontId="0" fillId="0" borderId="88" xfId="0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20" xfId="0" applyFont="1" applyFill="1" applyBorder="1" applyAlignment="1" applyProtection="1">
      <alignment vertical="center"/>
    </xf>
    <xf numFmtId="0" fontId="6" fillId="0" borderId="89" xfId="0" applyFont="1" applyFill="1" applyBorder="1" applyAlignment="1" applyProtection="1">
      <alignment vertical="center"/>
    </xf>
    <xf numFmtId="0" fontId="0" fillId="0" borderId="72" xfId="0" applyFill="1" applyBorder="1" applyAlignment="1" applyProtection="1">
      <alignment vertical="center"/>
    </xf>
    <xf numFmtId="0" fontId="0" fillId="0" borderId="73" xfId="0" applyFill="1" applyBorder="1" applyAlignment="1" applyProtection="1">
      <alignment vertical="center"/>
    </xf>
    <xf numFmtId="0" fontId="0" fillId="0" borderId="11" xfId="0" applyFill="1" applyBorder="1" applyAlignment="1" applyProtection="1">
      <alignment vertical="center"/>
    </xf>
    <xf numFmtId="0" fontId="0" fillId="0" borderId="70" xfId="0" applyFill="1" applyBorder="1" applyAlignment="1" applyProtection="1">
      <alignment vertical="center"/>
    </xf>
    <xf numFmtId="0" fontId="6" fillId="0" borderId="72" xfId="0" applyFont="1" applyFill="1" applyBorder="1" applyAlignment="1" applyProtection="1">
      <alignment vertical="center"/>
    </xf>
    <xf numFmtId="0" fontId="6" fillId="0" borderId="32" xfId="0" applyFont="1" applyFill="1" applyBorder="1" applyAlignment="1" applyProtection="1">
      <alignment vertical="center"/>
    </xf>
    <xf numFmtId="0" fontId="6" fillId="0" borderId="80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25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25" fillId="0" borderId="91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20" fillId="0" borderId="93" xfId="0" applyFont="1" applyBorder="1" applyAlignment="1">
      <alignment vertical="center"/>
    </xf>
    <xf numFmtId="0" fontId="20" fillId="0" borderId="94" xfId="0" applyFont="1" applyBorder="1" applyAlignment="1">
      <alignment vertical="center"/>
    </xf>
    <xf numFmtId="14" fontId="15" fillId="4" borderId="10" xfId="0" applyNumberFormat="1" applyFont="1" applyFill="1" applyBorder="1" applyAlignment="1" applyProtection="1">
      <alignment horizontal="center" vertical="center"/>
      <protection locked="0"/>
    </xf>
    <xf numFmtId="14" fontId="0" fillId="4" borderId="10" xfId="0" applyNumberFormat="1" applyFill="1" applyBorder="1" applyAlignment="1" applyProtection="1">
      <alignment horizontal="center" vertical="center"/>
      <protection locked="0"/>
    </xf>
    <xf numFmtId="0" fontId="6" fillId="0" borderId="9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96" xfId="0" applyBorder="1" applyAlignment="1">
      <alignment vertical="center"/>
    </xf>
    <xf numFmtId="0" fontId="20" fillId="0" borderId="97" xfId="0" applyFon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0" fontId="6" fillId="0" borderId="9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5" fillId="4" borderId="16" xfId="0" applyNumberFormat="1" applyFont="1" applyFill="1" applyBorder="1" applyAlignment="1" applyProtection="1">
      <alignment horizontal="center" vertical="center"/>
      <protection locked="0"/>
    </xf>
    <xf numFmtId="0" fontId="15" fillId="4" borderId="11" xfId="0" applyNumberFormat="1" applyFont="1" applyFill="1" applyBorder="1" applyAlignment="1" applyProtection="1">
      <alignment horizontal="center" vertical="center"/>
      <protection locked="0"/>
    </xf>
    <xf numFmtId="0" fontId="15" fillId="4" borderId="20" xfId="0" applyNumberFormat="1" applyFont="1" applyFill="1" applyBorder="1" applyAlignment="1" applyProtection="1">
      <alignment horizontal="center" vertical="center"/>
      <protection locked="0"/>
    </xf>
    <xf numFmtId="0" fontId="6" fillId="0" borderId="89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8" fillId="0" borderId="16" xfId="0" applyFont="1" applyFill="1" applyBorder="1" applyAlignment="1" applyProtection="1">
      <alignment horizontal="center" vertical="center"/>
      <protection locked="0"/>
    </xf>
    <xf numFmtId="0" fontId="8" fillId="0" borderId="1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178" fontId="32" fillId="0" borderId="25" xfId="1" applyNumberFormat="1" applyFont="1" applyFill="1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4" borderId="16" xfId="0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/>
      <protection locked="0"/>
    </xf>
    <xf numFmtId="0" fontId="6" fillId="4" borderId="16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99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29" fillId="0" borderId="2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31" fillId="4" borderId="10" xfId="0" applyFont="1" applyFill="1" applyBorder="1" applyAlignment="1" applyProtection="1">
      <alignment horizontal="center" vertical="center"/>
      <protection locked="0"/>
    </xf>
    <xf numFmtId="14" fontId="6" fillId="4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4" borderId="16" xfId="0" applyNumberFormat="1" applyFill="1" applyBorder="1" applyAlignment="1" applyProtection="1">
      <alignment horizontal="center" vertical="center"/>
      <protection locked="0"/>
    </xf>
    <xf numFmtId="0" fontId="6" fillId="4" borderId="11" xfId="0" applyNumberFormat="1" applyFont="1" applyFill="1" applyBorder="1" applyAlignment="1" applyProtection="1">
      <alignment horizontal="center" vertical="center"/>
      <protection locked="0"/>
    </xf>
    <xf numFmtId="0" fontId="6" fillId="4" borderId="20" xfId="0" applyNumberFormat="1" applyFont="1" applyFill="1" applyBorder="1" applyAlignment="1" applyProtection="1">
      <alignment horizontal="center" vertical="center"/>
      <protection locked="0"/>
    </xf>
    <xf numFmtId="0" fontId="6" fillId="4" borderId="16" xfId="0" applyNumberFormat="1" applyFont="1" applyFill="1" applyBorder="1" applyAlignment="1" applyProtection="1">
      <alignment horizontal="center" vertical="center"/>
      <protection locked="0"/>
    </xf>
    <xf numFmtId="0" fontId="6" fillId="4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8" fillId="0" borderId="95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96" xfId="0" applyFont="1" applyBorder="1" applyAlignment="1">
      <alignment vertical="center"/>
    </xf>
    <xf numFmtId="0" fontId="20" fillId="0" borderId="97" xfId="0" applyFont="1" applyBorder="1" applyAlignment="1">
      <alignment horizontal="center" vertical="center"/>
    </xf>
    <xf numFmtId="0" fontId="20" fillId="0" borderId="94" xfId="0" applyFont="1" applyBorder="1" applyAlignment="1">
      <alignment horizontal="center" vertical="center"/>
    </xf>
    <xf numFmtId="0" fontId="15" fillId="0" borderId="0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33" fillId="0" borderId="0" xfId="0" applyFont="1" applyBorder="1" applyAlignment="1" applyProtection="1">
      <alignment vertical="center"/>
    </xf>
    <xf numFmtId="0" fontId="33" fillId="0" borderId="0" xfId="0" applyFont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180" fontId="15" fillId="0" borderId="0" xfId="0" applyNumberFormat="1" applyFont="1" applyBorder="1" applyAlignment="1" applyProtection="1">
      <alignment horizontal="center" vertical="center"/>
    </xf>
    <xf numFmtId="180" fontId="0" fillId="0" borderId="0" xfId="0" applyNumberFormat="1" applyAlignment="1" applyProtection="1">
      <alignment horizontal="center" vertical="center"/>
    </xf>
    <xf numFmtId="0" fontId="6" fillId="0" borderId="108" xfId="0" applyFont="1" applyBorder="1" applyAlignment="1" applyProtection="1">
      <alignment horizontal="center" vertical="center" wrapText="1"/>
      <protection locked="0"/>
    </xf>
    <xf numFmtId="0" fontId="6" fillId="0" borderId="105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20" fillId="4" borderId="104" xfId="0" applyNumberFormat="1" applyFont="1" applyFill="1" applyBorder="1" applyAlignment="1" applyProtection="1">
      <alignment horizontal="center" vertical="center"/>
      <protection locked="0"/>
    </xf>
    <xf numFmtId="0" fontId="0" fillId="4" borderId="105" xfId="0" applyNumberFormat="1" applyFill="1" applyBorder="1" applyAlignment="1" applyProtection="1">
      <alignment horizontal="center" vertical="center"/>
      <protection locked="0"/>
    </xf>
    <xf numFmtId="0" fontId="0" fillId="4" borderId="40" xfId="0" applyNumberFormat="1" applyFill="1" applyBorder="1" applyAlignment="1" applyProtection="1">
      <alignment horizontal="center" vertical="center"/>
      <protection locked="0"/>
    </xf>
    <xf numFmtId="0" fontId="6" fillId="4" borderId="104" xfId="0" applyFont="1" applyFill="1" applyBorder="1" applyAlignment="1" applyProtection="1">
      <alignment horizontal="center" vertical="center"/>
      <protection locked="0"/>
    </xf>
    <xf numFmtId="0" fontId="0" fillId="4" borderId="105" xfId="0" applyFont="1" applyFill="1" applyBorder="1" applyAlignment="1" applyProtection="1">
      <alignment horizontal="center" vertical="center"/>
      <protection locked="0"/>
    </xf>
    <xf numFmtId="0" fontId="0" fillId="4" borderId="106" xfId="0" applyFont="1" applyFill="1" applyBorder="1" applyAlignment="1" applyProtection="1">
      <alignment horizontal="center" vertical="center"/>
      <protection locked="0"/>
    </xf>
    <xf numFmtId="0" fontId="0" fillId="0" borderId="35" xfId="0" applyBorder="1" applyAlignment="1">
      <alignment horizontal="center" vertical="center" wrapText="1"/>
    </xf>
    <xf numFmtId="0" fontId="25" fillId="0" borderId="101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8" fillId="2" borderId="103" xfId="0" applyFont="1" applyFill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vertical="center"/>
    </xf>
    <xf numFmtId="0" fontId="6" fillId="21" borderId="104" xfId="0" applyFont="1" applyFill="1" applyBorder="1" applyAlignment="1" applyProtection="1">
      <alignment horizontal="center" vertical="center"/>
      <protection locked="0"/>
    </xf>
    <xf numFmtId="0" fontId="0" fillId="21" borderId="105" xfId="0" applyFill="1" applyBorder="1" applyAlignment="1" applyProtection="1">
      <alignment vertical="center"/>
      <protection locked="0"/>
    </xf>
    <xf numFmtId="0" fontId="0" fillId="21" borderId="106" xfId="0" applyFill="1" applyBorder="1" applyAlignment="1" applyProtection="1">
      <alignment vertical="center"/>
      <protection locked="0"/>
    </xf>
    <xf numFmtId="0" fontId="0" fillId="21" borderId="104" xfId="0" applyFill="1" applyBorder="1" applyAlignment="1" applyProtection="1">
      <alignment vertical="center"/>
      <protection locked="0"/>
    </xf>
    <xf numFmtId="0" fontId="73" fillId="2" borderId="61" xfId="0" applyFont="1" applyFill="1" applyBorder="1" applyAlignment="1" applyProtection="1">
      <alignment horizontal="center" vertical="center"/>
      <protection locked="0"/>
    </xf>
    <xf numFmtId="0" fontId="73" fillId="2" borderId="34" xfId="0" applyFont="1" applyFill="1" applyBorder="1" applyAlignment="1" applyProtection="1">
      <alignment horizontal="center" vertical="center"/>
      <protection locked="0"/>
    </xf>
    <xf numFmtId="0" fontId="73" fillId="2" borderId="107" xfId="0" applyFont="1" applyFill="1" applyBorder="1" applyAlignment="1" applyProtection="1">
      <alignment horizontal="center" vertical="center"/>
      <protection locked="0"/>
    </xf>
    <xf numFmtId="177" fontId="6" fillId="0" borderId="40" xfId="0" applyNumberFormat="1" applyFont="1" applyFill="1" applyBorder="1" applyAlignment="1" applyProtection="1">
      <alignment horizontal="center" vertical="center"/>
    </xf>
    <xf numFmtId="177" fontId="6" fillId="0" borderId="18" xfId="0" applyNumberFormat="1" applyFont="1" applyFill="1" applyBorder="1" applyAlignment="1" applyProtection="1">
      <alignment horizontal="center" vertical="center"/>
    </xf>
    <xf numFmtId="0" fontId="0" fillId="15" borderId="110" xfId="0" applyFill="1" applyBorder="1" applyAlignment="1" applyProtection="1">
      <alignment horizontal="left" vertical="center"/>
    </xf>
    <xf numFmtId="0" fontId="0" fillId="15" borderId="111" xfId="0" applyFill="1" applyBorder="1" applyAlignment="1" applyProtection="1">
      <alignment horizontal="left" vertical="center"/>
    </xf>
    <xf numFmtId="0" fontId="0" fillId="15" borderId="112" xfId="0" applyFill="1" applyBorder="1" applyAlignment="1" applyProtection="1">
      <alignment horizontal="left" vertical="center"/>
    </xf>
    <xf numFmtId="0" fontId="2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15" borderId="110" xfId="0" applyFill="1" applyBorder="1" applyAlignment="1" applyProtection="1">
      <alignment horizontal="left" vertical="center" wrapText="1"/>
    </xf>
    <xf numFmtId="0" fontId="29" fillId="0" borderId="108" xfId="0" applyFont="1" applyBorder="1" applyAlignment="1">
      <alignment horizontal="center" vertical="center" wrapText="1"/>
    </xf>
    <xf numFmtId="0" fontId="29" fillId="0" borderId="105" xfId="0" applyFont="1" applyBorder="1" applyAlignment="1">
      <alignment horizontal="center" vertical="center" wrapText="1"/>
    </xf>
    <xf numFmtId="0" fontId="29" fillId="0" borderId="106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63" fillId="0" borderId="0" xfId="0" applyFont="1" applyBorder="1" applyAlignment="1">
      <alignment horizontal="center" vertical="center"/>
    </xf>
    <xf numFmtId="0" fontId="62" fillId="0" borderId="0" xfId="2" applyFont="1" applyAlignment="1">
      <alignment horizontal="center" vertical="center" shrinkToFit="1"/>
    </xf>
    <xf numFmtId="0" fontId="68" fillId="4" borderId="6" xfId="2" applyFont="1" applyFill="1" applyBorder="1" applyAlignment="1" applyProtection="1">
      <alignment horizontal="left" vertical="center" shrinkToFit="1"/>
      <protection locked="0"/>
    </xf>
    <xf numFmtId="0" fontId="68" fillId="4" borderId="46" xfId="2" applyFont="1" applyFill="1" applyBorder="1" applyAlignment="1" applyProtection="1">
      <alignment horizontal="left" vertical="center" shrinkToFit="1"/>
      <protection locked="0"/>
    </xf>
    <xf numFmtId="0" fontId="71" fillId="0" borderId="0" xfId="2" applyFont="1" applyAlignment="1">
      <alignment horizontal="left" vertical="center" wrapText="1"/>
    </xf>
    <xf numFmtId="0" fontId="70" fillId="0" borderId="0" xfId="2" applyFont="1" applyAlignment="1">
      <alignment horizontal="left" vertical="center" wrapText="1"/>
    </xf>
    <xf numFmtId="0" fontId="81" fillId="0" borderId="0" xfId="2" applyFont="1" applyBorder="1" applyAlignment="1">
      <alignment horizontal="right" vertical="center" shrinkToFit="1"/>
    </xf>
    <xf numFmtId="0" fontId="68" fillId="0" borderId="114" xfId="2" applyFont="1" applyBorder="1" applyAlignment="1">
      <alignment horizontal="center" vertical="center" wrapText="1" shrinkToFit="1"/>
    </xf>
    <xf numFmtId="0" fontId="68" fillId="0" borderId="115" xfId="2" applyFont="1" applyBorder="1" applyAlignment="1">
      <alignment horizontal="center" vertical="center" shrinkToFit="1"/>
    </xf>
    <xf numFmtId="0" fontId="68" fillId="0" borderId="116" xfId="2" applyFont="1" applyBorder="1" applyAlignment="1">
      <alignment horizontal="center" vertical="center" shrinkToFit="1"/>
    </xf>
    <xf numFmtId="0" fontId="68" fillId="0" borderId="4" xfId="2" applyFont="1" applyBorder="1" applyAlignment="1">
      <alignment horizontal="center" vertical="center" shrinkToFit="1"/>
    </xf>
    <xf numFmtId="0" fontId="68" fillId="4" borderId="10" xfId="2" applyFont="1" applyFill="1" applyBorder="1" applyAlignment="1" applyProtection="1">
      <alignment horizontal="center" vertical="center" shrinkToFit="1"/>
      <protection locked="0"/>
    </xf>
    <xf numFmtId="0" fontId="68" fillId="4" borderId="21" xfId="2" applyFont="1" applyFill="1" applyBorder="1" applyAlignment="1" applyProtection="1">
      <alignment horizontal="center" vertical="center" shrinkToFit="1"/>
      <protection locked="0"/>
    </xf>
    <xf numFmtId="0" fontId="68" fillId="0" borderId="10" xfId="2" applyFont="1" applyBorder="1" applyAlignment="1">
      <alignment horizontal="center" vertical="center" shrinkToFit="1"/>
    </xf>
    <xf numFmtId="0" fontId="68" fillId="0" borderId="113" xfId="2" applyFont="1" applyBorder="1" applyAlignment="1">
      <alignment horizontal="center" vertical="center" shrinkToFit="1"/>
    </xf>
    <xf numFmtId="0" fontId="68" fillId="0" borderId="21" xfId="2" applyFont="1" applyBorder="1" applyAlignment="1">
      <alignment horizontal="center" vertical="center" shrinkToFit="1"/>
    </xf>
    <xf numFmtId="0" fontId="68" fillId="0" borderId="117" xfId="2" applyFont="1" applyBorder="1" applyAlignment="1">
      <alignment horizontal="center" vertical="center" shrinkToFit="1"/>
    </xf>
    <xf numFmtId="0" fontId="68" fillId="4" borderId="113" xfId="2" applyFont="1" applyFill="1" applyBorder="1" applyAlignment="1" applyProtection="1">
      <alignment horizontal="center" vertical="center" shrinkToFit="1"/>
      <protection locked="0"/>
    </xf>
    <xf numFmtId="0" fontId="64" fillId="0" borderId="0" xfId="2" applyFont="1" applyAlignment="1">
      <alignment horizontal="center" vertical="center" shrinkToFit="1"/>
    </xf>
    <xf numFmtId="0" fontId="65" fillId="0" borderId="0" xfId="2" applyFont="1" applyAlignment="1">
      <alignment horizontal="center" vertical="center" shrinkToFit="1"/>
    </xf>
    <xf numFmtId="0" fontId="66" fillId="0" borderId="0" xfId="0" applyFont="1" applyAlignment="1">
      <alignment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  <color rgb="FFFFFF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200025</xdr:rowOff>
    </xdr:from>
    <xdr:to>
      <xdr:col>9</xdr:col>
      <xdr:colOff>1362075</xdr:colOff>
      <xdr:row>2</xdr:row>
      <xdr:rowOff>660400</xdr:rowOff>
    </xdr:to>
    <xdr:sp macro="" textlink="">
      <xdr:nvSpPr>
        <xdr:cNvPr id="8" name="Rectangle 4"/>
        <xdr:cNvSpPr>
          <a:spLocks noChangeArrowheads="1"/>
        </xdr:cNvSpPr>
      </xdr:nvSpPr>
      <xdr:spPr bwMode="auto">
        <a:xfrm>
          <a:off x="904875" y="723900"/>
          <a:ext cx="7972425" cy="7080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1">
            <a:defRPr sz="1000"/>
          </a:pP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* "detail" 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시트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신청서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에 입력한 자료는 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"dataa" 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시트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전출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, 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교환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 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희망자 명부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에서 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DataBase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화 하므로  두  시트 모두 서식을 변경 또는 삭제하거나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, </a:t>
          </a:r>
          <a:r>
            <a:rPr lang="ko-KR" altLang="en-US" sz="1200" b="1" i="0" strike="noStrike">
              <a:solidFill>
                <a:srgbClr val="FF0000"/>
              </a:solidFill>
              <a:latin typeface="돋움"/>
              <a:ea typeface="돋움"/>
            </a:rPr>
            <a:t>시트의 이름을 변경해서는 안됩니다</a:t>
          </a:r>
          <a:r>
            <a:rPr lang="en-US" altLang="ko-KR" sz="1200" b="1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</a:p>
      </xdr:txBody>
    </xdr:sp>
    <xdr:clientData/>
  </xdr:twoCellAnchor>
  <xdr:twoCellAnchor>
    <xdr:from>
      <xdr:col>1</xdr:col>
      <xdr:colOff>419100</xdr:colOff>
      <xdr:row>41</xdr:row>
      <xdr:rowOff>38101</xdr:rowOff>
    </xdr:from>
    <xdr:to>
      <xdr:col>7</xdr:col>
      <xdr:colOff>190500</xdr:colOff>
      <xdr:row>42</xdr:row>
      <xdr:rowOff>266700</xdr:rowOff>
    </xdr:to>
    <xdr:sp macro="" textlink="">
      <xdr:nvSpPr>
        <xdr:cNvPr id="10" name="모서리가 둥근 직사각형 9"/>
        <xdr:cNvSpPr/>
      </xdr:nvSpPr>
      <xdr:spPr>
        <a:xfrm>
          <a:off x="1104900" y="12868276"/>
          <a:ext cx="4781550" cy="552449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2000">
              <a:solidFill>
                <a:schemeClr val="tx1"/>
              </a:solidFill>
            </a:rPr>
            <a:t>타시도 전출 희망자 신청서 작성방법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11"/>
  <sheetViews>
    <sheetView showGridLines="0" topLeftCell="A76" zoomScaleNormal="100" workbookViewId="0">
      <selection activeCell="D107" sqref="D107"/>
    </sheetView>
  </sheetViews>
  <sheetFormatPr defaultColWidth="9" defaultRowHeight="20.100000000000001" customHeight="1"/>
  <cols>
    <col min="1" max="3" width="9" style="1"/>
    <col min="4" max="5" width="14.8984375" style="1" bestFit="1" customWidth="1"/>
    <col min="6" max="8" width="9" style="1"/>
    <col min="9" max="9" width="14.8984375" style="1" bestFit="1" customWidth="1"/>
    <col min="10" max="10" width="25.5" style="1" customWidth="1"/>
    <col min="11" max="16384" width="9" style="1"/>
  </cols>
  <sheetData>
    <row r="1" spans="1:11" ht="41.25" customHeight="1">
      <c r="A1" s="257" t="s">
        <v>160</v>
      </c>
      <c r="B1" s="257"/>
      <c r="C1" s="257"/>
      <c r="D1" s="257"/>
      <c r="E1" s="257"/>
      <c r="F1" s="257"/>
      <c r="G1" s="257"/>
      <c r="H1" s="257"/>
      <c r="I1" s="257"/>
      <c r="J1" s="257"/>
    </row>
    <row r="2" spans="1:11" ht="20.100000000000001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ht="57" customHeight="1">
      <c r="A3" s="3"/>
      <c r="B3" s="4"/>
      <c r="C3" s="4"/>
      <c r="D3" s="4"/>
      <c r="E3" s="4"/>
      <c r="F3" s="4"/>
      <c r="G3" s="4"/>
      <c r="H3" s="4"/>
      <c r="I3" s="4"/>
      <c r="J3" s="4"/>
    </row>
    <row r="4" spans="1:11" ht="20.100000000000001" customHeight="1">
      <c r="B4" s="5"/>
      <c r="C4" s="4"/>
      <c r="D4" s="4"/>
      <c r="E4" s="4"/>
      <c r="F4" s="4"/>
      <c r="G4" s="4"/>
      <c r="H4" s="4"/>
      <c r="I4" s="4"/>
      <c r="J4" s="4"/>
    </row>
    <row r="5" spans="1:11" ht="20.100000000000001" customHeight="1">
      <c r="A5" s="120" t="s">
        <v>161</v>
      </c>
      <c r="B5" s="121"/>
      <c r="C5" s="121"/>
      <c r="D5" s="121"/>
      <c r="E5" s="121"/>
      <c r="F5" s="121"/>
      <c r="G5" s="121"/>
      <c r="H5" s="121"/>
      <c r="I5" s="121"/>
      <c r="J5" s="122"/>
    </row>
    <row r="6" spans="1:11" ht="20.100000000000001" customHeight="1">
      <c r="A6" s="123" t="s">
        <v>123</v>
      </c>
      <c r="B6" s="124"/>
      <c r="C6" s="124"/>
      <c r="D6" s="124"/>
      <c r="E6" s="124"/>
      <c r="F6" s="125"/>
      <c r="G6" s="126"/>
      <c r="H6" s="126"/>
      <c r="I6" s="126"/>
      <c r="J6" s="127"/>
    </row>
    <row r="7" spans="1:11" ht="20.100000000000001" customHeight="1">
      <c r="A7" s="128" t="s">
        <v>124</v>
      </c>
      <c r="B7" s="126"/>
      <c r="C7" s="126"/>
      <c r="D7" s="126"/>
      <c r="E7" s="126"/>
      <c r="F7" s="126"/>
      <c r="G7" s="126"/>
      <c r="H7" s="126"/>
      <c r="I7" s="126"/>
      <c r="J7" s="127"/>
    </row>
    <row r="8" spans="1:11" ht="20.100000000000001" customHeight="1">
      <c r="A8" s="129" t="s">
        <v>157</v>
      </c>
      <c r="B8" s="126"/>
      <c r="C8" s="126"/>
      <c r="D8" s="126"/>
      <c r="E8" s="126"/>
      <c r="F8" s="126"/>
      <c r="G8" s="126"/>
      <c r="H8" s="126"/>
      <c r="I8" s="126"/>
      <c r="J8" s="127"/>
    </row>
    <row r="9" spans="1:11" ht="20.100000000000001" customHeight="1">
      <c r="A9" s="193" t="s">
        <v>208</v>
      </c>
      <c r="B9" s="130"/>
      <c r="C9" s="130"/>
      <c r="D9" s="130"/>
      <c r="E9" s="130"/>
      <c r="F9" s="130"/>
      <c r="G9" s="130"/>
      <c r="H9" s="130"/>
      <c r="I9" s="126"/>
      <c r="J9" s="127"/>
    </row>
    <row r="10" spans="1:11" ht="74.400000000000006" customHeight="1">
      <c r="A10" s="260" t="s">
        <v>196</v>
      </c>
      <c r="B10" s="261"/>
      <c r="C10" s="261"/>
      <c r="D10" s="261"/>
      <c r="E10" s="261"/>
      <c r="F10" s="261"/>
      <c r="G10" s="261"/>
      <c r="H10" s="261"/>
      <c r="I10" s="261"/>
      <c r="J10" s="262"/>
    </row>
    <row r="11" spans="1:11" ht="20.100000000000001" customHeight="1">
      <c r="A11" s="223" t="s">
        <v>197</v>
      </c>
      <c r="B11" s="224"/>
      <c r="C11" s="224"/>
      <c r="D11" s="224"/>
      <c r="E11" s="224"/>
      <c r="F11" s="225"/>
      <c r="G11" s="220"/>
      <c r="H11" s="220"/>
      <c r="I11" s="220"/>
      <c r="J11" s="221"/>
    </row>
    <row r="12" spans="1:11" ht="20.100000000000001" customHeight="1">
      <c r="A12" s="226" t="s">
        <v>198</v>
      </c>
      <c r="B12" s="152"/>
      <c r="C12" s="152"/>
      <c r="D12" s="152"/>
      <c r="E12" s="152"/>
      <c r="F12" s="153"/>
      <c r="G12" s="131"/>
      <c r="H12" s="131"/>
      <c r="I12" s="131"/>
      <c r="J12" s="222"/>
      <c r="K12" s="6"/>
    </row>
    <row r="13" spans="1:11" ht="20.100000000000001" customHeight="1">
      <c r="A13" s="132" t="s">
        <v>155</v>
      </c>
      <c r="B13" s="126"/>
      <c r="C13" s="126"/>
      <c r="D13" s="126"/>
      <c r="E13" s="126"/>
      <c r="F13" s="126"/>
      <c r="G13" s="126"/>
      <c r="H13" s="126"/>
      <c r="I13" s="126"/>
      <c r="J13" s="127"/>
    </row>
    <row r="14" spans="1:11" ht="28.5" customHeight="1">
      <c r="A14" s="227" t="s">
        <v>199</v>
      </c>
      <c r="B14" s="228" t="s">
        <v>205</v>
      </c>
      <c r="C14" s="228" t="s">
        <v>206</v>
      </c>
      <c r="D14" s="228" t="s">
        <v>207</v>
      </c>
      <c r="E14" s="194"/>
      <c r="F14" s="194"/>
      <c r="G14" s="194"/>
      <c r="H14" s="194"/>
      <c r="I14" s="194"/>
      <c r="J14" s="127"/>
    </row>
    <row r="15" spans="1:11" ht="20.25" customHeight="1">
      <c r="A15" s="227"/>
      <c r="B15" s="228" t="s">
        <v>200</v>
      </c>
      <c r="C15" s="230" t="s">
        <v>201</v>
      </c>
      <c r="D15" s="228" t="s">
        <v>201</v>
      </c>
      <c r="E15" s="194"/>
      <c r="F15" s="194"/>
      <c r="G15" s="194"/>
      <c r="H15" s="194"/>
      <c r="I15" s="194"/>
      <c r="J15" s="127"/>
    </row>
    <row r="16" spans="1:11" ht="20.100000000000001" customHeight="1">
      <c r="A16" s="200"/>
      <c r="B16" s="229" t="s">
        <v>202</v>
      </c>
      <c r="C16" s="229" t="s">
        <v>203</v>
      </c>
      <c r="D16" s="229" t="s">
        <v>204</v>
      </c>
      <c r="E16" s="194"/>
      <c r="F16" s="194"/>
      <c r="G16" s="194"/>
      <c r="H16" s="194"/>
      <c r="I16" s="194"/>
      <c r="J16" s="127"/>
    </row>
    <row r="17" spans="1:10" ht="25.8">
      <c r="A17" s="132" t="s">
        <v>180</v>
      </c>
      <c r="B17" s="126"/>
      <c r="C17" s="126"/>
      <c r="D17" s="126"/>
      <c r="E17" s="126"/>
      <c r="F17" s="126"/>
      <c r="G17" s="126"/>
      <c r="H17" s="126"/>
      <c r="I17" s="126"/>
      <c r="J17" s="127"/>
    </row>
    <row r="18" spans="1:10" ht="25.8">
      <c r="A18" s="128" t="s">
        <v>0</v>
      </c>
      <c r="B18" s="126"/>
      <c r="C18" s="126"/>
      <c r="D18" s="126"/>
      <c r="E18" s="126"/>
      <c r="F18" s="126"/>
      <c r="G18" s="126"/>
      <c r="H18" s="126"/>
      <c r="I18" s="126"/>
      <c r="J18" s="127"/>
    </row>
    <row r="19" spans="1:10" ht="25.8">
      <c r="A19" s="199" t="s">
        <v>190</v>
      </c>
      <c r="B19" s="126"/>
      <c r="C19" s="126"/>
      <c r="D19" s="126"/>
      <c r="E19" s="126"/>
      <c r="F19" s="126"/>
      <c r="G19" s="126"/>
      <c r="H19" s="126"/>
      <c r="I19" s="126"/>
      <c r="J19" s="127"/>
    </row>
    <row r="20" spans="1:10" ht="25.8">
      <c r="A20" s="133" t="s">
        <v>1</v>
      </c>
      <c r="B20" s="134"/>
      <c r="C20" s="134"/>
      <c r="D20" s="134"/>
      <c r="E20" s="134"/>
      <c r="F20" s="134"/>
      <c r="G20" s="134"/>
      <c r="H20" s="134"/>
      <c r="I20" s="126"/>
      <c r="J20" s="127"/>
    </row>
    <row r="21" spans="1:10" ht="15.75" customHeight="1">
      <c r="A21" s="132" t="s">
        <v>210</v>
      </c>
      <c r="B21" s="126"/>
      <c r="C21" s="126"/>
      <c r="D21" s="126"/>
      <c r="E21" s="126"/>
      <c r="F21" s="126"/>
      <c r="G21" s="126"/>
      <c r="H21" s="126"/>
      <c r="I21" s="126"/>
      <c r="J21" s="127"/>
    </row>
    <row r="22" spans="1:10" ht="15.75" customHeight="1">
      <c r="A22" s="132" t="s">
        <v>211</v>
      </c>
      <c r="B22" s="126"/>
      <c r="C22" s="126"/>
      <c r="D22" s="126"/>
      <c r="E22" s="126"/>
      <c r="F22" s="126"/>
      <c r="G22" s="126"/>
      <c r="H22" s="126"/>
      <c r="I22" s="126"/>
      <c r="J22" s="127"/>
    </row>
    <row r="23" spans="1:10" ht="25.8">
      <c r="A23" s="258" t="s">
        <v>2</v>
      </c>
      <c r="B23" s="259"/>
      <c r="C23" s="259"/>
      <c r="D23" s="259"/>
      <c r="E23" s="259"/>
      <c r="F23" s="259"/>
      <c r="G23" s="259"/>
      <c r="H23" s="126"/>
      <c r="I23" s="126"/>
      <c r="J23" s="127"/>
    </row>
    <row r="24" spans="1:10" ht="25.8">
      <c r="A24" s="258" t="s">
        <v>3</v>
      </c>
      <c r="B24" s="259"/>
      <c r="C24" s="259"/>
      <c r="D24" s="259"/>
      <c r="E24" s="259"/>
      <c r="F24" s="259"/>
      <c r="G24" s="259"/>
      <c r="H24" s="259"/>
      <c r="I24" s="126"/>
      <c r="J24" s="127"/>
    </row>
    <row r="25" spans="1:10" ht="43.5" customHeight="1">
      <c r="A25" s="254" t="s">
        <v>191</v>
      </c>
      <c r="B25" s="255"/>
      <c r="C25" s="255"/>
      <c r="D25" s="255"/>
      <c r="E25" s="255"/>
      <c r="F25" s="255"/>
      <c r="G25" s="255"/>
      <c r="H25" s="255"/>
      <c r="I25" s="255"/>
      <c r="J25" s="256"/>
    </row>
    <row r="26" spans="1:10" ht="25.8">
      <c r="A26" s="132" t="s">
        <v>112</v>
      </c>
      <c r="B26" s="126"/>
      <c r="C26" s="126"/>
      <c r="D26" s="126"/>
      <c r="E26" s="126"/>
      <c r="F26" s="126"/>
      <c r="G26" s="126"/>
      <c r="H26" s="126"/>
      <c r="I26" s="126"/>
      <c r="J26" s="127"/>
    </row>
    <row r="27" spans="1:10" ht="25.8">
      <c r="A27" s="132" t="s">
        <v>4</v>
      </c>
      <c r="B27" s="126"/>
      <c r="C27" s="126"/>
      <c r="D27" s="126"/>
      <c r="E27" s="126"/>
      <c r="F27" s="126"/>
      <c r="G27" s="126"/>
      <c r="H27" s="126"/>
      <c r="I27" s="126"/>
      <c r="J27" s="127"/>
    </row>
    <row r="28" spans="1:10" ht="25.8">
      <c r="A28" s="132" t="s">
        <v>156</v>
      </c>
      <c r="B28" s="126"/>
      <c r="C28" s="126"/>
      <c r="D28" s="126"/>
      <c r="E28" s="126"/>
      <c r="F28" s="126"/>
      <c r="G28" s="126"/>
      <c r="H28" s="126"/>
      <c r="I28" s="126"/>
      <c r="J28" s="127"/>
    </row>
    <row r="29" spans="1:10" ht="25.8">
      <c r="A29" s="132" t="s">
        <v>181</v>
      </c>
      <c r="B29" s="126"/>
      <c r="C29" s="126"/>
      <c r="D29" s="126"/>
      <c r="E29" s="126"/>
      <c r="F29" s="126"/>
      <c r="G29" s="126"/>
      <c r="H29" s="126"/>
      <c r="I29" s="126"/>
      <c r="J29" s="127"/>
    </row>
    <row r="30" spans="1:10" ht="25.8">
      <c r="A30" s="132" t="s">
        <v>162</v>
      </c>
      <c r="B30" s="126"/>
      <c r="C30" s="126"/>
      <c r="D30" s="126"/>
      <c r="E30" s="126"/>
      <c r="F30" s="126"/>
      <c r="G30" s="126"/>
      <c r="H30" s="126"/>
      <c r="I30" s="126"/>
      <c r="J30" s="127"/>
    </row>
    <row r="31" spans="1:10" ht="25.8">
      <c r="A31" s="132" t="s">
        <v>158</v>
      </c>
      <c r="B31" s="126"/>
      <c r="C31" s="126"/>
      <c r="D31" s="126"/>
      <c r="E31" s="126"/>
      <c r="F31" s="126"/>
      <c r="G31" s="126"/>
      <c r="H31" s="126"/>
      <c r="I31" s="126"/>
      <c r="J31" s="127"/>
    </row>
    <row r="32" spans="1:10" ht="25.5" customHeight="1">
      <c r="A32" s="132" t="s">
        <v>113</v>
      </c>
      <c r="B32" s="126"/>
      <c r="C32" s="126"/>
      <c r="D32" s="126"/>
      <c r="E32" s="126"/>
      <c r="F32" s="126"/>
      <c r="G32" s="126"/>
      <c r="H32" s="126"/>
      <c r="I32" s="126"/>
      <c r="J32" s="127"/>
    </row>
    <row r="33" spans="1:10" ht="25.8">
      <c r="A33" s="135" t="s">
        <v>5</v>
      </c>
      <c r="B33" s="126"/>
      <c r="C33" s="126"/>
      <c r="D33" s="126"/>
      <c r="E33" s="126"/>
      <c r="F33" s="126"/>
      <c r="G33" s="126"/>
      <c r="H33" s="126"/>
      <c r="I33" s="126"/>
      <c r="J33" s="127"/>
    </row>
    <row r="34" spans="1:10" ht="25.5" customHeight="1">
      <c r="A34" s="132" t="s">
        <v>6</v>
      </c>
      <c r="B34" s="125"/>
      <c r="C34" s="125"/>
      <c r="D34" s="125"/>
      <c r="E34" s="125"/>
      <c r="F34" s="125"/>
      <c r="G34" s="125"/>
      <c r="H34" s="125"/>
      <c r="I34" s="125"/>
      <c r="J34" s="136"/>
    </row>
    <row r="35" spans="1:10" ht="25.5" customHeight="1">
      <c r="A35" s="128" t="s">
        <v>7</v>
      </c>
      <c r="B35" s="125"/>
      <c r="C35" s="125"/>
      <c r="D35" s="125"/>
      <c r="E35" s="125"/>
      <c r="F35" s="125"/>
      <c r="G35" s="125"/>
      <c r="H35" s="125"/>
      <c r="I35" s="125"/>
      <c r="J35" s="136"/>
    </row>
    <row r="36" spans="1:10" ht="25.5" customHeight="1">
      <c r="A36" s="132" t="s">
        <v>163</v>
      </c>
      <c r="B36" s="125"/>
      <c r="C36" s="125"/>
      <c r="D36" s="125"/>
      <c r="E36" s="125"/>
      <c r="F36" s="125"/>
      <c r="G36" s="125"/>
      <c r="H36" s="125"/>
      <c r="I36" s="125"/>
      <c r="J36" s="136"/>
    </row>
    <row r="37" spans="1:10" ht="19.5" customHeight="1">
      <c r="A37" s="132" t="s">
        <v>8</v>
      </c>
      <c r="B37" s="154"/>
      <c r="C37" s="154"/>
      <c r="D37" s="154"/>
      <c r="E37" s="154"/>
      <c r="F37" s="154"/>
      <c r="G37" s="154"/>
      <c r="H37" s="154"/>
      <c r="I37" s="154"/>
      <c r="J37" s="136"/>
    </row>
    <row r="38" spans="1:10" ht="19.5" customHeight="1">
      <c r="A38" s="132" t="s">
        <v>213</v>
      </c>
      <c r="B38" s="154"/>
      <c r="C38" s="154"/>
      <c r="D38" s="154"/>
      <c r="E38" s="154"/>
      <c r="F38" s="154"/>
      <c r="G38" s="154"/>
      <c r="H38" s="154"/>
      <c r="I38" s="154"/>
      <c r="J38" s="136"/>
    </row>
    <row r="39" spans="1:10" ht="19.5" customHeight="1">
      <c r="A39" s="132" t="s">
        <v>212</v>
      </c>
      <c r="B39" s="154"/>
      <c r="C39" s="154"/>
      <c r="D39" s="154"/>
      <c r="E39" s="154"/>
      <c r="F39" s="154"/>
      <c r="G39" s="154"/>
      <c r="H39" s="154"/>
      <c r="I39" s="154"/>
      <c r="J39" s="136"/>
    </row>
    <row r="40" spans="1:10" ht="25.5" customHeight="1">
      <c r="A40" s="137" t="s">
        <v>164</v>
      </c>
      <c r="B40" s="138"/>
      <c r="C40" s="138"/>
      <c r="D40" s="138"/>
      <c r="E40" s="138"/>
      <c r="F40" s="138"/>
      <c r="G40" s="138"/>
      <c r="H40" s="138"/>
      <c r="I40" s="138"/>
      <c r="J40" s="139"/>
    </row>
    <row r="41" spans="1:10" ht="16.5" customHeight="1"/>
    <row r="42" spans="1:10" s="7" customFormat="1" ht="25.5" customHeight="1">
      <c r="A42" s="253"/>
      <c r="B42" s="253"/>
      <c r="C42" s="253"/>
      <c r="D42" s="253"/>
      <c r="E42" s="253"/>
      <c r="F42" s="253"/>
      <c r="G42" s="253"/>
      <c r="H42" s="253"/>
      <c r="I42" s="253"/>
      <c r="J42" s="253"/>
    </row>
    <row r="43" spans="1:10" s="7" customFormat="1" ht="25.5" customHeight="1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s="7" customFormat="1" ht="13.5" customHeight="1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s="9" customFormat="1" ht="33" customHeight="1">
      <c r="A45" s="250" t="s">
        <v>114</v>
      </c>
      <c r="B45" s="251"/>
      <c r="C45" s="251"/>
      <c r="D45" s="251"/>
      <c r="E45" s="251"/>
      <c r="F45" s="251"/>
      <c r="G45" s="251"/>
      <c r="H45" s="251"/>
      <c r="I45" s="251"/>
      <c r="J45" s="252"/>
    </row>
    <row r="46" spans="1:10" s="9" customFormat="1" ht="25.5" customHeight="1">
      <c r="A46" s="169" t="s">
        <v>193</v>
      </c>
      <c r="B46" s="170"/>
      <c r="C46" s="170"/>
      <c r="D46" s="170"/>
      <c r="E46" s="170"/>
      <c r="F46" s="170"/>
      <c r="G46" s="170"/>
      <c r="H46" s="170"/>
      <c r="I46" s="171"/>
      <c r="J46" s="171"/>
    </row>
    <row r="47" spans="1:10" s="9" customFormat="1" ht="25.5" customHeight="1">
      <c r="A47" s="266" t="s">
        <v>240</v>
      </c>
      <c r="B47" s="267"/>
      <c r="C47" s="267"/>
      <c r="D47" s="267"/>
      <c r="E47" s="267"/>
      <c r="F47" s="267"/>
      <c r="G47" s="267"/>
      <c r="H47" s="141"/>
      <c r="I47" s="141"/>
      <c r="J47" s="142"/>
    </row>
    <row r="48" spans="1:10" s="9" customFormat="1" ht="25.5" customHeight="1">
      <c r="A48" s="266" t="s">
        <v>194</v>
      </c>
      <c r="B48" s="267"/>
      <c r="C48" s="267"/>
      <c r="D48" s="267"/>
      <c r="E48" s="267"/>
      <c r="F48" s="143"/>
      <c r="G48" s="143"/>
      <c r="H48" s="141"/>
      <c r="I48" s="141"/>
      <c r="J48" s="142"/>
    </row>
    <row r="49" spans="1:10" s="217" customFormat="1" ht="25.5" customHeight="1">
      <c r="A49" s="218" t="s">
        <v>215</v>
      </c>
      <c r="B49" s="219"/>
      <c r="C49" s="219"/>
      <c r="D49" s="219"/>
      <c r="E49" s="219"/>
      <c r="F49" s="219"/>
      <c r="G49" s="219"/>
      <c r="H49" s="141"/>
      <c r="I49" s="141"/>
      <c r="J49" s="142"/>
    </row>
    <row r="50" spans="1:10" s="217" customFormat="1" ht="25.5" customHeight="1">
      <c r="A50" s="218" t="s">
        <v>216</v>
      </c>
      <c r="B50" s="219"/>
      <c r="C50" s="219"/>
      <c r="D50" s="219"/>
      <c r="E50" s="219"/>
      <c r="F50" s="219"/>
      <c r="G50" s="219"/>
      <c r="H50" s="141"/>
      <c r="I50" s="141"/>
      <c r="J50" s="142"/>
    </row>
    <row r="51" spans="1:10" s="140" customFormat="1" ht="25.5" customHeight="1">
      <c r="A51" s="274" t="s">
        <v>214</v>
      </c>
      <c r="B51" s="275"/>
      <c r="C51" s="275"/>
      <c r="D51" s="275"/>
      <c r="E51" s="275"/>
      <c r="F51" s="275"/>
      <c r="G51" s="275"/>
      <c r="H51" s="275"/>
      <c r="I51" s="275"/>
      <c r="J51" s="276"/>
    </row>
    <row r="52" spans="1:10" s="9" customFormat="1" ht="25.5" customHeight="1">
      <c r="A52" s="266" t="s">
        <v>217</v>
      </c>
      <c r="B52" s="267"/>
      <c r="C52" s="267"/>
      <c r="D52" s="267"/>
      <c r="E52" s="267"/>
      <c r="F52" s="141"/>
      <c r="G52" s="141"/>
      <c r="H52" s="141"/>
      <c r="I52" s="141"/>
      <c r="J52" s="142"/>
    </row>
    <row r="53" spans="1:10" s="9" customFormat="1" ht="25.5" customHeight="1">
      <c r="A53" s="144" t="s">
        <v>263</v>
      </c>
      <c r="B53" s="141"/>
      <c r="C53" s="141"/>
      <c r="D53" s="141"/>
      <c r="E53" s="141"/>
      <c r="F53" s="141"/>
      <c r="G53" s="141"/>
      <c r="H53" s="141"/>
      <c r="I53" s="141"/>
      <c r="J53" s="142"/>
    </row>
    <row r="54" spans="1:10" s="9" customFormat="1" ht="25.5" customHeight="1">
      <c r="A54" s="144" t="s">
        <v>159</v>
      </c>
      <c r="B54" s="141"/>
      <c r="C54" s="141"/>
      <c r="D54" s="141"/>
      <c r="E54" s="141"/>
      <c r="F54" s="141"/>
      <c r="G54" s="141"/>
      <c r="H54" s="141"/>
      <c r="I54" s="141"/>
      <c r="J54" s="142"/>
    </row>
    <row r="55" spans="1:10" s="9" customFormat="1" ht="25.5" customHeight="1">
      <c r="A55" s="266" t="s">
        <v>9</v>
      </c>
      <c r="B55" s="267"/>
      <c r="C55" s="267"/>
      <c r="D55" s="267"/>
      <c r="E55" s="267"/>
      <c r="F55" s="267"/>
      <c r="G55" s="267"/>
      <c r="H55" s="267"/>
      <c r="I55" s="141"/>
      <c r="J55" s="142"/>
    </row>
    <row r="56" spans="1:10" s="9" customFormat="1" ht="25.5" customHeight="1">
      <c r="A56" s="145" t="s">
        <v>218</v>
      </c>
      <c r="B56" s="141"/>
      <c r="C56" s="141"/>
      <c r="D56" s="141"/>
      <c r="E56" s="141"/>
      <c r="F56" s="141"/>
      <c r="G56" s="141"/>
      <c r="H56" s="141"/>
      <c r="I56" s="141"/>
      <c r="J56" s="142"/>
    </row>
    <row r="57" spans="1:10" s="9" customFormat="1" ht="25.5" customHeight="1">
      <c r="A57" s="144" t="s">
        <v>264</v>
      </c>
      <c r="B57" s="141"/>
      <c r="C57" s="141"/>
      <c r="D57" s="141"/>
      <c r="E57" s="141"/>
      <c r="F57" s="141"/>
      <c r="G57" s="141"/>
      <c r="H57" s="141"/>
      <c r="I57" s="141"/>
      <c r="J57" s="142"/>
    </row>
    <row r="58" spans="1:10" s="9" customFormat="1" ht="25.5" customHeight="1">
      <c r="A58" s="145" t="s">
        <v>265</v>
      </c>
      <c r="B58" s="146"/>
      <c r="C58" s="146"/>
      <c r="D58" s="141"/>
      <c r="E58" s="141"/>
      <c r="F58" s="141"/>
      <c r="G58" s="141"/>
      <c r="H58" s="141"/>
      <c r="I58" s="141"/>
      <c r="J58" s="142"/>
    </row>
    <row r="59" spans="1:10" s="9" customFormat="1" ht="25.5" customHeight="1">
      <c r="A59" s="144" t="s">
        <v>267</v>
      </c>
      <c r="B59" s="141"/>
      <c r="C59" s="141"/>
      <c r="D59" s="141"/>
      <c r="E59" s="141"/>
      <c r="F59" s="141"/>
      <c r="G59" s="141"/>
      <c r="H59" s="141"/>
      <c r="I59" s="141"/>
      <c r="J59" s="142"/>
    </row>
    <row r="60" spans="1:10" s="9" customFormat="1" ht="25.5" customHeight="1">
      <c r="A60" s="144" t="s">
        <v>266</v>
      </c>
      <c r="B60" s="141"/>
      <c r="C60" s="141"/>
      <c r="D60" s="141"/>
      <c r="E60" s="141"/>
      <c r="F60" s="141"/>
      <c r="G60" s="141"/>
      <c r="H60" s="141"/>
      <c r="I60" s="141"/>
      <c r="J60" s="142"/>
    </row>
    <row r="61" spans="1:10" s="9" customFormat="1" ht="25.5" customHeight="1">
      <c r="A61" s="144" t="s">
        <v>268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s="9" customFormat="1" ht="25.5" customHeight="1">
      <c r="A62" s="268" t="s">
        <v>241</v>
      </c>
      <c r="B62" s="269"/>
      <c r="C62" s="269"/>
      <c r="D62" s="269"/>
      <c r="E62" s="269"/>
      <c r="F62" s="269"/>
      <c r="G62" s="269"/>
      <c r="H62" s="269"/>
      <c r="I62" s="269"/>
      <c r="J62" s="270"/>
    </row>
    <row r="63" spans="1:10" s="9" customFormat="1" ht="25.5" customHeight="1">
      <c r="A63" s="144" t="s">
        <v>10</v>
      </c>
      <c r="B63" s="141"/>
      <c r="C63" s="141"/>
      <c r="D63" s="141"/>
      <c r="E63" s="141"/>
      <c r="F63" s="141"/>
      <c r="G63" s="141"/>
      <c r="H63" s="141"/>
      <c r="I63" s="141"/>
      <c r="J63" s="142"/>
    </row>
    <row r="64" spans="1:10" s="9" customFormat="1" ht="25.5" customHeight="1">
      <c r="A64" s="145" t="s">
        <v>11</v>
      </c>
      <c r="B64" s="141"/>
      <c r="C64" s="141"/>
      <c r="D64" s="141"/>
      <c r="E64" s="141"/>
      <c r="F64" s="141"/>
      <c r="G64" s="141"/>
      <c r="H64" s="141"/>
      <c r="I64" s="141"/>
      <c r="J64" s="142"/>
    </row>
    <row r="65" spans="1:10" s="9" customFormat="1" ht="25.5" customHeight="1">
      <c r="A65" s="232" t="s">
        <v>12</v>
      </c>
      <c r="B65" s="233"/>
      <c r="C65" s="233"/>
      <c r="D65" s="233"/>
      <c r="E65" s="233"/>
      <c r="F65" s="233"/>
      <c r="G65" s="234"/>
      <c r="H65" s="141"/>
      <c r="I65" s="141"/>
      <c r="J65" s="142"/>
    </row>
    <row r="66" spans="1:10" s="9" customFormat="1" ht="25.5" customHeight="1">
      <c r="A66" s="279" t="s">
        <v>242</v>
      </c>
      <c r="B66" s="280"/>
      <c r="C66" s="280"/>
      <c r="D66" s="280"/>
      <c r="E66" s="280"/>
      <c r="F66" s="280"/>
      <c r="G66" s="281"/>
      <c r="H66" s="141"/>
      <c r="I66" s="141"/>
      <c r="J66" s="142"/>
    </row>
    <row r="67" spans="1:10" s="9" customFormat="1" ht="25.5" customHeight="1">
      <c r="A67" s="236" t="s">
        <v>13</v>
      </c>
      <c r="B67" s="235"/>
      <c r="C67" s="235"/>
      <c r="D67" s="235"/>
      <c r="E67" s="235"/>
      <c r="F67" s="235"/>
      <c r="G67" s="237"/>
      <c r="H67" s="141"/>
      <c r="I67" s="141"/>
      <c r="J67" s="142"/>
    </row>
    <row r="68" spans="1:10" s="9" customFormat="1" ht="25.5" customHeight="1">
      <c r="A68" s="279" t="s">
        <v>243</v>
      </c>
      <c r="B68" s="280"/>
      <c r="C68" s="280"/>
      <c r="D68" s="280"/>
      <c r="E68" s="280"/>
      <c r="F68" s="235"/>
      <c r="G68" s="237"/>
      <c r="H68" s="141"/>
      <c r="I68" s="141"/>
      <c r="J68" s="142"/>
    </row>
    <row r="69" spans="1:10" s="9" customFormat="1" ht="25.5" customHeight="1">
      <c r="A69" s="236" t="s">
        <v>14</v>
      </c>
      <c r="B69" s="235"/>
      <c r="C69" s="235"/>
      <c r="D69" s="235"/>
      <c r="E69" s="235"/>
      <c r="F69" s="235"/>
      <c r="G69" s="237"/>
      <c r="H69" s="141"/>
      <c r="I69" s="141"/>
      <c r="J69" s="142"/>
    </row>
    <row r="70" spans="1:10" s="9" customFormat="1" ht="25.5" customHeight="1">
      <c r="A70" s="277" t="s">
        <v>244</v>
      </c>
      <c r="B70" s="278"/>
      <c r="C70" s="278"/>
      <c r="D70" s="278"/>
      <c r="E70" s="278"/>
      <c r="F70" s="278"/>
      <c r="G70" s="238"/>
      <c r="H70" s="141"/>
      <c r="I70" s="141"/>
      <c r="J70" s="142"/>
    </row>
    <row r="71" spans="1:10" s="9" customFormat="1" ht="25.5" customHeight="1">
      <c r="A71" s="147" t="s">
        <v>175</v>
      </c>
      <c r="B71" s="141"/>
      <c r="C71" s="141"/>
      <c r="D71" s="141"/>
      <c r="E71" s="141"/>
      <c r="F71" s="141"/>
      <c r="G71" s="141"/>
      <c r="H71" s="141"/>
      <c r="I71" s="141"/>
      <c r="J71" s="142"/>
    </row>
    <row r="72" spans="1:10" s="9" customFormat="1" ht="25.5" customHeight="1">
      <c r="A72" s="163" t="s">
        <v>115</v>
      </c>
      <c r="B72" s="164"/>
      <c r="C72" s="164"/>
      <c r="D72" s="164"/>
      <c r="E72" s="164"/>
      <c r="F72" s="164"/>
      <c r="G72" s="164"/>
      <c r="H72" s="164"/>
      <c r="I72" s="165"/>
      <c r="J72" s="142"/>
    </row>
    <row r="73" spans="1:10" s="9" customFormat="1" ht="53.4" customHeight="1">
      <c r="A73" s="271" t="s">
        <v>116</v>
      </c>
      <c r="B73" s="272"/>
      <c r="C73" s="272"/>
      <c r="D73" s="272"/>
      <c r="E73" s="272"/>
      <c r="F73" s="272"/>
      <c r="G73" s="272"/>
      <c r="H73" s="272"/>
      <c r="I73" s="273"/>
      <c r="J73" s="155"/>
    </row>
    <row r="74" spans="1:10" s="9" customFormat="1" ht="25.5" customHeight="1">
      <c r="A74" s="166" t="s">
        <v>117</v>
      </c>
      <c r="B74" s="167"/>
      <c r="C74" s="167"/>
      <c r="D74" s="167"/>
      <c r="E74" s="167"/>
      <c r="F74" s="167"/>
      <c r="G74" s="167"/>
      <c r="H74" s="167"/>
      <c r="I74" s="168"/>
      <c r="J74" s="142"/>
    </row>
    <row r="75" spans="1:10" s="9" customFormat="1" ht="25.5" customHeight="1">
      <c r="A75" s="147" t="s">
        <v>176</v>
      </c>
      <c r="B75" s="141"/>
      <c r="C75" s="141"/>
      <c r="D75" s="141"/>
      <c r="E75" s="141"/>
      <c r="F75" s="141"/>
      <c r="G75" s="141"/>
      <c r="H75" s="141"/>
      <c r="I75" s="141"/>
      <c r="J75" s="142"/>
    </row>
    <row r="76" spans="1:10" s="9" customFormat="1" ht="16.5" customHeight="1">
      <c r="A76" s="147"/>
      <c r="B76" s="141"/>
      <c r="C76" s="141"/>
      <c r="D76" s="141"/>
      <c r="E76" s="141"/>
      <c r="F76" s="141"/>
      <c r="G76" s="141"/>
      <c r="H76" s="141"/>
      <c r="I76" s="141"/>
      <c r="J76" s="142"/>
    </row>
    <row r="77" spans="1:10" s="9" customFormat="1" ht="25.5" customHeight="1">
      <c r="A77" s="144" t="s">
        <v>269</v>
      </c>
      <c r="B77" s="141"/>
      <c r="C77" s="141"/>
      <c r="D77" s="141"/>
      <c r="E77" s="141"/>
      <c r="F77" s="141"/>
      <c r="G77" s="141"/>
      <c r="H77" s="141"/>
      <c r="I77" s="141"/>
      <c r="J77" s="142"/>
    </row>
    <row r="78" spans="1:10" s="9" customFormat="1" ht="25.5" customHeight="1">
      <c r="A78" s="144" t="s">
        <v>15</v>
      </c>
      <c r="B78" s="141"/>
      <c r="C78" s="141"/>
      <c r="D78" s="141"/>
      <c r="E78" s="141"/>
      <c r="F78" s="141"/>
      <c r="G78" s="141"/>
      <c r="H78" s="141"/>
      <c r="I78" s="141"/>
      <c r="J78" s="142"/>
    </row>
    <row r="79" spans="1:10" s="9" customFormat="1" ht="25.5" customHeight="1">
      <c r="A79" s="144" t="s">
        <v>16</v>
      </c>
      <c r="B79" s="141"/>
      <c r="C79" s="141"/>
      <c r="D79" s="141"/>
      <c r="E79" s="141"/>
      <c r="F79" s="141"/>
      <c r="G79" s="141"/>
      <c r="H79" s="141"/>
      <c r="I79" s="141"/>
      <c r="J79" s="142"/>
    </row>
    <row r="80" spans="1:10" s="9" customFormat="1" ht="25.5" customHeight="1">
      <c r="A80" s="144" t="s">
        <v>219</v>
      </c>
      <c r="B80" s="141"/>
      <c r="C80" s="141"/>
      <c r="D80" s="141"/>
      <c r="E80" s="141"/>
      <c r="F80" s="141"/>
      <c r="G80" s="141"/>
      <c r="H80" s="141"/>
      <c r="I80" s="141"/>
      <c r="J80" s="142"/>
    </row>
    <row r="81" spans="1:10" s="202" customFormat="1" ht="25.5" customHeight="1">
      <c r="A81" s="266" t="s">
        <v>220</v>
      </c>
      <c r="B81" s="267"/>
      <c r="C81" s="267"/>
      <c r="D81" s="267"/>
      <c r="E81" s="267"/>
      <c r="F81" s="267"/>
      <c r="G81" s="267"/>
      <c r="H81" s="267"/>
      <c r="I81" s="267"/>
      <c r="J81" s="142"/>
    </row>
    <row r="82" spans="1:10" s="9" customFormat="1" ht="25.5" customHeight="1" thickBot="1">
      <c r="A82" s="145" t="s">
        <v>17</v>
      </c>
      <c r="B82" s="141"/>
      <c r="C82" s="141"/>
      <c r="D82" s="141"/>
      <c r="E82" s="141"/>
      <c r="F82" s="141"/>
      <c r="G82" s="141"/>
      <c r="H82" s="141"/>
      <c r="I82" s="141"/>
      <c r="J82" s="142"/>
    </row>
    <row r="83" spans="1:10" s="9" customFormat="1" ht="25.5" customHeight="1">
      <c r="A83" s="148" t="s">
        <v>120</v>
      </c>
      <c r="B83" s="114"/>
      <c r="C83" s="114"/>
      <c r="D83" s="114"/>
      <c r="E83" s="114"/>
      <c r="F83" s="114"/>
      <c r="G83" s="114"/>
      <c r="H83" s="115"/>
      <c r="I83" s="141"/>
      <c r="J83" s="142"/>
    </row>
    <row r="84" spans="1:10" s="9" customFormat="1" ht="25.5" customHeight="1" thickBot="1">
      <c r="A84" s="149" t="s">
        <v>121</v>
      </c>
      <c r="B84" s="116"/>
      <c r="C84" s="116"/>
      <c r="D84" s="116"/>
      <c r="E84" s="116"/>
      <c r="F84" s="116"/>
      <c r="G84" s="116"/>
      <c r="H84" s="117"/>
      <c r="I84" s="141"/>
      <c r="J84" s="142"/>
    </row>
    <row r="85" spans="1:10" s="9" customFormat="1" ht="25.5" customHeight="1">
      <c r="A85" s="144" t="s">
        <v>270</v>
      </c>
      <c r="B85" s="141"/>
      <c r="C85" s="141"/>
      <c r="D85" s="141"/>
      <c r="E85" s="141"/>
      <c r="F85" s="141"/>
      <c r="G85" s="141"/>
      <c r="H85" s="141"/>
      <c r="I85" s="141"/>
      <c r="J85" s="142"/>
    </row>
    <row r="86" spans="1:10" s="9" customFormat="1" ht="25.5" customHeight="1">
      <c r="A86" s="144" t="s">
        <v>150</v>
      </c>
      <c r="B86" s="141"/>
      <c r="C86" s="141"/>
      <c r="D86" s="141"/>
      <c r="E86" s="141"/>
      <c r="F86" s="141"/>
      <c r="G86" s="141"/>
      <c r="H86" s="141"/>
      <c r="I86" s="141"/>
      <c r="J86" s="142"/>
    </row>
    <row r="87" spans="1:10" s="9" customFormat="1" ht="25.5" customHeight="1">
      <c r="A87" s="150" t="s">
        <v>122</v>
      </c>
      <c r="B87" s="151"/>
      <c r="C87" s="141"/>
      <c r="D87" s="141"/>
      <c r="E87" s="141"/>
      <c r="F87" s="141"/>
      <c r="G87" s="141"/>
      <c r="H87" s="141"/>
      <c r="I87" s="141"/>
      <c r="J87" s="142"/>
    </row>
    <row r="88" spans="1:10" s="9" customFormat="1" ht="33" customHeight="1">
      <c r="A88" s="263" t="s">
        <v>139</v>
      </c>
      <c r="B88" s="264"/>
      <c r="C88" s="264"/>
      <c r="D88" s="264"/>
      <c r="E88" s="264"/>
      <c r="F88" s="264"/>
      <c r="G88" s="264"/>
      <c r="H88" s="264"/>
      <c r="I88" s="264"/>
      <c r="J88" s="265"/>
    </row>
    <row r="89" spans="1:10" s="9" customFormat="1" ht="25.5" customHeight="1">
      <c r="A89" s="144" t="s">
        <v>221</v>
      </c>
      <c r="B89" s="141"/>
      <c r="C89" s="141"/>
      <c r="D89" s="141"/>
      <c r="E89" s="141"/>
      <c r="F89" s="141"/>
      <c r="G89" s="141"/>
      <c r="H89" s="141"/>
      <c r="I89" s="141"/>
      <c r="J89" s="142"/>
    </row>
    <row r="90" spans="1:10" s="9" customFormat="1" ht="25.5" customHeight="1">
      <c r="A90" s="144" t="s">
        <v>18</v>
      </c>
      <c r="B90" s="141"/>
      <c r="C90" s="141"/>
      <c r="D90" s="141"/>
      <c r="E90" s="141"/>
      <c r="F90" s="141"/>
      <c r="G90" s="141"/>
      <c r="H90" s="141"/>
      <c r="I90" s="141"/>
      <c r="J90" s="142"/>
    </row>
    <row r="91" spans="1:10" s="9" customFormat="1" ht="25.5" customHeight="1">
      <c r="A91" s="266" t="s">
        <v>192</v>
      </c>
      <c r="B91" s="267"/>
      <c r="C91" s="267"/>
      <c r="D91" s="267"/>
      <c r="E91" s="267"/>
      <c r="F91" s="267"/>
      <c r="G91" s="267"/>
      <c r="H91" s="267"/>
      <c r="I91" s="141"/>
      <c r="J91" s="142"/>
    </row>
    <row r="92" spans="1:10" s="9" customFormat="1" ht="25.5" customHeight="1">
      <c r="A92" s="144" t="s">
        <v>223</v>
      </c>
      <c r="B92" s="141"/>
      <c r="C92" s="141"/>
      <c r="D92" s="141"/>
      <c r="E92" s="141"/>
      <c r="F92" s="141"/>
      <c r="G92" s="141"/>
      <c r="H92" s="141"/>
      <c r="I92" s="141"/>
      <c r="J92" s="142"/>
    </row>
    <row r="93" spans="1:10" s="9" customFormat="1" ht="25.5" customHeight="1">
      <c r="A93" s="284" t="s">
        <v>222</v>
      </c>
      <c r="B93" s="285"/>
      <c r="C93" s="285"/>
      <c r="D93" s="285"/>
      <c r="E93" s="141"/>
      <c r="F93" s="141"/>
      <c r="G93" s="141"/>
      <c r="H93" s="141"/>
      <c r="I93" s="141"/>
      <c r="J93" s="142"/>
    </row>
    <row r="94" spans="1:10" s="7" customFormat="1" ht="25.5" customHeight="1">
      <c r="A94" s="263" t="s">
        <v>271</v>
      </c>
      <c r="B94" s="264"/>
      <c r="C94" s="264"/>
      <c r="D94" s="264"/>
      <c r="E94" s="264"/>
      <c r="F94" s="264"/>
      <c r="G94" s="264"/>
      <c r="H94" s="264"/>
      <c r="I94" s="264"/>
      <c r="J94" s="265"/>
    </row>
    <row r="95" spans="1:10" s="7" customFormat="1" ht="25.5" customHeight="1">
      <c r="A95" s="263" t="s">
        <v>272</v>
      </c>
      <c r="B95" s="264"/>
      <c r="C95" s="264"/>
      <c r="D95" s="264"/>
      <c r="E95" s="264"/>
      <c r="F95" s="264"/>
      <c r="G95" s="264"/>
      <c r="H95" s="264"/>
      <c r="I95" s="264"/>
      <c r="J95" s="265"/>
    </row>
    <row r="96" spans="1:10" s="7" customFormat="1" ht="38.25" customHeight="1">
      <c r="A96" s="286" t="s">
        <v>273</v>
      </c>
      <c r="B96" s="287"/>
      <c r="C96" s="287"/>
      <c r="D96" s="287"/>
      <c r="E96" s="287"/>
      <c r="F96" s="287"/>
      <c r="G96" s="287"/>
      <c r="H96" s="287"/>
      <c r="I96" s="287"/>
      <c r="J96" s="288"/>
    </row>
    <row r="97" spans="1:1" s="9" customFormat="1" ht="15.6"/>
    <row r="98" spans="1:1" s="9" customFormat="1" ht="15.6"/>
    <row r="99" spans="1:1" s="283" customFormat="1" ht="17.399999999999999">
      <c r="A99" s="282"/>
    </row>
    <row r="100" spans="1:1" s="283" customFormat="1" ht="17.399999999999999"/>
    <row r="101" spans="1:1" s="9" customFormat="1" ht="15.6"/>
    <row r="102" spans="1:1" s="283" customFormat="1" ht="15.6"/>
    <row r="103" spans="1:1" s="9" customFormat="1" ht="15.6"/>
    <row r="104" spans="1:1" s="9" customFormat="1" ht="15.6"/>
    <row r="105" spans="1:1" s="283" customFormat="1" ht="17.399999999999999">
      <c r="A105" s="282"/>
    </row>
    <row r="106" spans="1:1" s="283" customFormat="1" ht="17.399999999999999"/>
    <row r="107" spans="1:1" s="9" customFormat="1" ht="15.6"/>
    <row r="108" spans="1:1" s="283" customFormat="1" ht="15.6"/>
    <row r="109" spans="1:1" s="283" customFormat="1" ht="15.6">
      <c r="A109" s="282"/>
    </row>
    <row r="110" spans="1:1" s="9" customFormat="1" ht="15.6"/>
    <row r="111" spans="1:1" s="283" customFormat="1" ht="15.6">
      <c r="A111" s="282"/>
    </row>
  </sheetData>
  <mergeCells count="30">
    <mergeCell ref="A111:XFD111"/>
    <mergeCell ref="A91:H91"/>
    <mergeCell ref="A93:D93"/>
    <mergeCell ref="A95:J95"/>
    <mergeCell ref="A99:XFD100"/>
    <mergeCell ref="A102:XFD102"/>
    <mergeCell ref="A105:XFD106"/>
    <mergeCell ref="A108:XFD108"/>
    <mergeCell ref="A109:XFD109"/>
    <mergeCell ref="A96:J96"/>
    <mergeCell ref="A94:J94"/>
    <mergeCell ref="A88:J88"/>
    <mergeCell ref="A47:G47"/>
    <mergeCell ref="A48:E48"/>
    <mergeCell ref="A52:E52"/>
    <mergeCell ref="A55:H55"/>
    <mergeCell ref="A62:J62"/>
    <mergeCell ref="A73:I73"/>
    <mergeCell ref="A81:I81"/>
    <mergeCell ref="A51:J51"/>
    <mergeCell ref="A70:F70"/>
    <mergeCell ref="A66:G66"/>
    <mergeCell ref="A68:E68"/>
    <mergeCell ref="A45:J45"/>
    <mergeCell ref="A42:J42"/>
    <mergeCell ref="A25:J25"/>
    <mergeCell ref="A1:J1"/>
    <mergeCell ref="A23:G23"/>
    <mergeCell ref="A24:H24"/>
    <mergeCell ref="A10:J10"/>
  </mergeCells>
  <phoneticPr fontId="4" type="noConversion"/>
  <printOptions horizontalCentered="1"/>
  <pageMargins left="0.31496062992125984" right="0.31496062992125984" top="0.55118110236220474" bottom="0.35433070866141736" header="0" footer="0"/>
  <pageSetup paperSize="9"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N94"/>
  <sheetViews>
    <sheetView showGridLines="0" tabSelected="1" zoomScale="85" zoomScaleNormal="85" workbookViewId="0">
      <selection activeCell="D5" sqref="D5"/>
    </sheetView>
  </sheetViews>
  <sheetFormatPr defaultColWidth="9" defaultRowHeight="20.100000000000001" customHeight="1"/>
  <cols>
    <col min="1" max="1" width="7.8984375" style="25" customWidth="1"/>
    <col min="2" max="3" width="8.69921875" style="25" customWidth="1"/>
    <col min="4" max="4" width="7.59765625" style="25" customWidth="1"/>
    <col min="5" max="8" width="8.69921875" style="25" customWidth="1"/>
    <col min="9" max="9" width="10.09765625" style="25" customWidth="1"/>
    <col min="10" max="11" width="8.09765625" style="25" customWidth="1"/>
    <col min="12" max="14" width="4.59765625" style="25" hidden="1" customWidth="1"/>
    <col min="15" max="15" width="6.19921875" style="25" hidden="1" customWidth="1"/>
    <col min="16" max="17" width="4.59765625" style="25" hidden="1" customWidth="1"/>
    <col min="18" max="20" width="8.69921875" style="25" customWidth="1"/>
    <col min="21" max="21" width="18.59765625" style="25" hidden="1" customWidth="1"/>
    <col min="22" max="22" width="20.69921875" style="25" hidden="1" customWidth="1"/>
    <col min="23" max="23" width="14.69921875" style="25" hidden="1" customWidth="1"/>
    <col min="24" max="24" width="20.19921875" style="25" hidden="1" customWidth="1"/>
    <col min="25" max="26" width="4.59765625" style="25" hidden="1" customWidth="1"/>
    <col min="27" max="27" width="8.59765625" style="25" hidden="1" customWidth="1"/>
    <col min="28" max="28" width="5.09765625" style="25" hidden="1" customWidth="1"/>
    <col min="29" max="29" width="4.69921875" style="25" hidden="1" customWidth="1"/>
    <col min="30" max="30" width="4.19921875" style="25" hidden="1" customWidth="1"/>
    <col min="31" max="33" width="9" style="25" hidden="1" customWidth="1"/>
    <col min="34" max="34" width="22.69921875" style="25" hidden="1" customWidth="1"/>
    <col min="35" max="35" width="9" style="25" hidden="1" customWidth="1"/>
    <col min="36" max="36" width="6.8984375" style="25" customWidth="1"/>
    <col min="37" max="37" width="12.19921875" style="25" customWidth="1"/>
    <col min="38" max="38" width="10.59765625" style="25" customWidth="1"/>
    <col min="39" max="39" width="24.8984375" style="25" customWidth="1"/>
    <col min="40" max="40" width="9" style="25" hidden="1" customWidth="1"/>
    <col min="41" max="16384" width="9" style="25"/>
  </cols>
  <sheetData>
    <row r="1" spans="1:40" ht="24.75" customHeight="1">
      <c r="A1" s="316" t="s">
        <v>187</v>
      </c>
      <c r="B1" s="316"/>
      <c r="C1" s="316"/>
      <c r="D1" s="316"/>
      <c r="E1" s="316"/>
      <c r="F1" s="316"/>
      <c r="G1" s="317" t="s">
        <v>189</v>
      </c>
      <c r="H1" s="317"/>
      <c r="I1" s="318" t="s">
        <v>140</v>
      </c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AF1" s="25" t="str">
        <f>IF(OR(G1="전출",G1="교환"),"을","를")</f>
        <v>을</v>
      </c>
      <c r="AG1" s="25" t="str">
        <f>IF(G1="전출","전출",IF(G1="파견","파견","파견연장"))</f>
        <v>전출</v>
      </c>
      <c r="AH1" s="25" t="str">
        <f>IF(G1="전출","전출을 명함",IF(G1="파견","파견근무를 명함","파견연장 근무를 명함"))</f>
        <v>전출을 명함</v>
      </c>
      <c r="AK1" s="183" t="s">
        <v>146</v>
      </c>
    </row>
    <row r="2" spans="1:40" ht="7.95" customHeight="1" thickBot="1"/>
    <row r="3" spans="1:40" s="11" customFormat="1" ht="40.200000000000003" customHeight="1" thickBot="1">
      <c r="A3" s="239" t="s">
        <v>19</v>
      </c>
      <c r="B3" s="240" t="s">
        <v>111</v>
      </c>
      <c r="C3" s="241" t="s">
        <v>20</v>
      </c>
      <c r="D3" s="240" t="s">
        <v>21</v>
      </c>
      <c r="E3" s="240" t="s">
        <v>251</v>
      </c>
      <c r="F3" s="242" t="s">
        <v>151</v>
      </c>
      <c r="G3" s="243" t="s">
        <v>152</v>
      </c>
      <c r="H3" s="240" t="s">
        <v>255</v>
      </c>
      <c r="I3" s="244" t="s">
        <v>261</v>
      </c>
      <c r="J3" s="240" t="s">
        <v>253</v>
      </c>
      <c r="K3" s="243" t="s">
        <v>252</v>
      </c>
      <c r="L3" s="240"/>
      <c r="M3" s="240"/>
      <c r="N3" s="240"/>
      <c r="O3" s="240"/>
      <c r="P3" s="240"/>
      <c r="Q3" s="240"/>
      <c r="R3" s="243" t="s">
        <v>99</v>
      </c>
      <c r="S3" s="244" t="s">
        <v>22</v>
      </c>
      <c r="T3" s="245" t="s">
        <v>229</v>
      </c>
      <c r="U3" s="10"/>
      <c r="V3" s="10"/>
      <c r="W3" s="10"/>
      <c r="X3" s="10"/>
    </row>
    <row r="4" spans="1:40" s="19" customFormat="1" ht="25.2" customHeight="1">
      <c r="A4" s="321" t="s">
        <v>225</v>
      </c>
      <c r="B4" s="323" t="s" ph="1">
        <v>227</v>
      </c>
      <c r="C4" s="325" t="s">
        <v>226</v>
      </c>
      <c r="D4" s="12" t="s">
        <v>232</v>
      </c>
      <c r="E4" s="190">
        <v>820327</v>
      </c>
      <c r="F4" s="13" t="s">
        <v>250</v>
      </c>
      <c r="G4" s="14" t="str">
        <f>IF(A4="","",A4)</f>
        <v>서울</v>
      </c>
      <c r="H4" s="191"/>
      <c r="I4" s="15" t="str">
        <f>IF(E81="","",E81)</f>
        <v>2순위</v>
      </c>
      <c r="J4" s="313">
        <f>IF(V24=0,".",V24)</f>
        <v>4.1100000000000003</v>
      </c>
      <c r="K4" s="327">
        <f>V50</f>
        <v>10.06</v>
      </c>
      <c r="L4" s="16"/>
      <c r="M4" s="16"/>
      <c r="N4" s="16"/>
      <c r="O4" s="16"/>
      <c r="P4" s="16"/>
      <c r="Q4" s="16"/>
      <c r="R4" s="290">
        <f>V78</f>
        <v>11</v>
      </c>
      <c r="S4" s="17" t="str">
        <f>TEXT(R53,"####") &amp; "-" &amp; TEXT(S53,"##") &amp;"-" &amp; TEXT(T53,"#")</f>
        <v>2010-3-1</v>
      </c>
      <c r="T4" s="349" t="s">
        <v>277</v>
      </c>
      <c r="U4" s="18"/>
      <c r="V4" s="18"/>
      <c r="W4" s="18"/>
      <c r="X4" s="18"/>
      <c r="AK4" s="184" t="s">
        <v>144</v>
      </c>
      <c r="AL4" s="182" t="s">
        <v>178</v>
      </c>
      <c r="AM4" s="19" t="str">
        <f>IF(LEN(AL4)&lt;&gt;2,"두자로입력하십시오","")</f>
        <v/>
      </c>
      <c r="AN4" s="19" t="str">
        <f>IF(OR(AL4="창원",AL4="김해"),"중등교육과장", "교육지원과장")</f>
        <v>중등교육과장</v>
      </c>
    </row>
    <row r="5" spans="1:40" s="19" customFormat="1" ht="25.2" customHeight="1" thickBot="1">
      <c r="A5" s="322"/>
      <c r="B5" s="324"/>
      <c r="C5" s="326"/>
      <c r="D5" s="20" t="s">
        <v>249</v>
      </c>
      <c r="E5" s="231" t="s">
        <v>228</v>
      </c>
      <c r="F5" s="21" t="s">
        <v>245</v>
      </c>
      <c r="G5" s="21" t="s">
        <v>246</v>
      </c>
      <c r="H5" s="21" t="s">
        <v>247</v>
      </c>
      <c r="I5" s="247" t="str">
        <f>IF(E82="","",E82)</f>
        <v>노부모봉양</v>
      </c>
      <c r="J5" s="314"/>
      <c r="K5" s="328"/>
      <c r="L5" s="22"/>
      <c r="M5" s="22"/>
      <c r="N5" s="22"/>
      <c r="O5" s="22"/>
      <c r="P5" s="22"/>
      <c r="Q5" s="22"/>
      <c r="R5" s="291"/>
      <c r="S5" s="23" t="str">
        <f>TEXT(R32,"####") &amp; "-" &amp; TEXT(S32,"##") &amp;"-" &amp; TEXT(T32,"#")</f>
        <v>2010-3-1</v>
      </c>
      <c r="T5" s="350"/>
      <c r="U5" s="18"/>
      <c r="V5" s="18"/>
      <c r="W5" s="18"/>
      <c r="X5" s="18"/>
      <c r="AK5" s="184" t="s">
        <v>145</v>
      </c>
      <c r="AL5" s="182" t="s">
        <v>195</v>
      </c>
    </row>
    <row r="6" spans="1:40" ht="20.100000000000001" customHeight="1" thickBot="1">
      <c r="A6" s="346" t="s">
        <v>23</v>
      </c>
      <c r="B6" s="297" t="s">
        <v>24</v>
      </c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  <c r="R6" s="329"/>
      <c r="S6" s="329"/>
      <c r="T6" s="330"/>
      <c r="U6" s="24"/>
      <c r="V6" s="24"/>
      <c r="W6" s="24"/>
      <c r="X6" s="24"/>
      <c r="AK6" s="185" t="s">
        <v>143</v>
      </c>
      <c r="AL6" s="182"/>
      <c r="AM6" s="25" t="s">
        <v>276</v>
      </c>
    </row>
    <row r="7" spans="1:40" ht="21" customHeight="1">
      <c r="A7" s="347"/>
      <c r="B7" s="331" t="s">
        <v>25</v>
      </c>
      <c r="C7" s="26" t="s">
        <v>26</v>
      </c>
      <c r="D7" s="334" t="s">
        <v>27</v>
      </c>
      <c r="E7" s="335"/>
      <c r="F7" s="335"/>
      <c r="G7" s="335"/>
      <c r="H7" s="335"/>
      <c r="I7" s="335"/>
      <c r="J7" s="335"/>
      <c r="K7" s="335"/>
      <c r="L7" s="27"/>
      <c r="M7" s="27"/>
      <c r="N7" s="27"/>
      <c r="O7" s="27"/>
      <c r="P7" s="27"/>
      <c r="Q7" s="27"/>
      <c r="R7" s="336" t="s">
        <v>28</v>
      </c>
      <c r="S7" s="337"/>
      <c r="T7" s="338"/>
      <c r="U7" s="24"/>
      <c r="V7" s="24"/>
      <c r="W7" s="24"/>
      <c r="X7" s="24"/>
    </row>
    <row r="8" spans="1:40" ht="21" customHeight="1" thickBot="1">
      <c r="A8" s="347"/>
      <c r="B8" s="332"/>
      <c r="C8" s="28" t="s">
        <v>258</v>
      </c>
      <c r="D8" s="339" t="s">
        <v>29</v>
      </c>
      <c r="E8" s="340"/>
      <c r="F8" s="340"/>
      <c r="G8" s="340"/>
      <c r="H8" s="340"/>
      <c r="I8" s="340"/>
      <c r="J8" s="340"/>
      <c r="K8" s="340"/>
      <c r="L8" s="29"/>
      <c r="M8" s="29"/>
      <c r="N8" s="29"/>
      <c r="O8" s="29"/>
      <c r="P8" s="29"/>
      <c r="Q8" s="29"/>
      <c r="R8" s="341" t="s">
        <v>30</v>
      </c>
      <c r="S8" s="342"/>
      <c r="T8" s="343"/>
      <c r="U8" s="24"/>
      <c r="V8" s="24"/>
      <c r="W8" s="24"/>
      <c r="X8" s="24"/>
      <c r="AK8" s="197" t="s">
        <v>169</v>
      </c>
      <c r="AL8" s="198" t="s">
        <v>278</v>
      </c>
      <c r="AM8" s="25" t="s">
        <v>275</v>
      </c>
    </row>
    <row r="9" spans="1:40" ht="21" customHeight="1" thickBot="1">
      <c r="A9" s="347"/>
      <c r="B9" s="333"/>
      <c r="C9" s="30" t="s">
        <v>224</v>
      </c>
      <c r="D9" s="344" t="s">
        <v>31</v>
      </c>
      <c r="E9" s="345"/>
      <c r="F9" s="345"/>
      <c r="G9" s="345"/>
      <c r="H9" s="345"/>
      <c r="I9" s="345"/>
      <c r="J9" s="345"/>
      <c r="K9" s="345"/>
      <c r="L9" s="31"/>
      <c r="M9" s="31"/>
      <c r="N9" s="31"/>
      <c r="O9" s="31"/>
      <c r="P9" s="31"/>
      <c r="Q9" s="31"/>
      <c r="R9" s="319"/>
      <c r="S9" s="319"/>
      <c r="T9" s="320"/>
      <c r="U9" s="24"/>
      <c r="V9" s="24"/>
      <c r="W9" s="24"/>
      <c r="X9" s="24"/>
    </row>
    <row r="10" spans="1:40" ht="21" customHeight="1" thickBot="1">
      <c r="A10" s="347"/>
      <c r="B10" s="32" t="s">
        <v>32</v>
      </c>
      <c r="C10" s="351" t="s">
        <v>33</v>
      </c>
      <c r="D10" s="351"/>
      <c r="E10" s="351"/>
      <c r="F10" s="351"/>
      <c r="G10" s="351"/>
      <c r="H10" s="351"/>
      <c r="I10" s="351"/>
      <c r="J10" s="351"/>
      <c r="K10" s="351"/>
      <c r="L10" s="33"/>
      <c r="M10" s="33"/>
      <c r="N10" s="33"/>
      <c r="O10" s="34">
        <f>R11</f>
        <v>2015</v>
      </c>
      <c r="P10" s="34">
        <f>S11</f>
        <v>4</v>
      </c>
      <c r="Q10" s="34">
        <f>T11</f>
        <v>11</v>
      </c>
      <c r="R10" s="118">
        <v>2021</v>
      </c>
      <c r="S10" s="118">
        <v>2</v>
      </c>
      <c r="T10" s="119">
        <v>28</v>
      </c>
      <c r="U10" s="35">
        <f>R10</f>
        <v>2021</v>
      </c>
      <c r="V10" s="35">
        <f>S10</f>
        <v>2</v>
      </c>
      <c r="W10" s="36">
        <f>IF(V10=2,IF((ISERROR(SEARCH(U10,"19681972197619801984198819921996200020042008",1)))=TRUE,IF(T10&lt;28,T10,30),IF(T10&lt;29,T10,30)),IF(T10&gt;30,30,T10))</f>
        <v>30</v>
      </c>
      <c r="X10" s="37">
        <f>IF(OR(O10&gt;0,P10&gt;0),IF(Q10&gt;T10,IF(P10&gt;=V10,U10-O10-1,U10-O10),IF(P10&gt;V10,U10-O10-1,U10-O10))," ")</f>
        <v>5</v>
      </c>
      <c r="Y10" s="38">
        <f>IF(OR(O10&gt;0,P10&gt;0),IF(Q10&lt;=W10,IF(P10&lt;=V10,V10-P10,V10+12-P10),IF(P10&lt;V10,V10-P10-1,V10+12-P10-1))," ")</f>
        <v>10</v>
      </c>
      <c r="Z10" s="39">
        <f>IF(O10="","",IF(Q10=31,IF(Q10&lt;=W10,W10-Q10+2,W10+30-Q10+2),IF(Q10&lt;=W10,W10-Q10+1,W10+30-Q10+1)))</f>
        <v>20</v>
      </c>
      <c r="AA10" s="40"/>
      <c r="AB10" s="40"/>
      <c r="AC10" s="40"/>
    </row>
    <row r="11" spans="1:40" ht="21" customHeight="1">
      <c r="A11" s="347"/>
      <c r="B11" s="41" t="s">
        <v>34</v>
      </c>
      <c r="C11" s="292" t="s">
        <v>35</v>
      </c>
      <c r="D11" s="293"/>
      <c r="E11" s="293"/>
      <c r="F11" s="293"/>
      <c r="G11" s="293"/>
      <c r="H11" s="293"/>
      <c r="I11" s="293"/>
      <c r="J11" s="293"/>
      <c r="K11" s="293"/>
      <c r="L11" s="42"/>
      <c r="M11" s="42"/>
      <c r="N11" s="42"/>
      <c r="O11" s="42"/>
      <c r="P11" s="42"/>
      <c r="Q11" s="42"/>
      <c r="R11" s="43">
        <v>2015</v>
      </c>
      <c r="S11" s="43">
        <v>4</v>
      </c>
      <c r="T11" s="44">
        <v>11</v>
      </c>
      <c r="U11" s="24"/>
      <c r="V11" s="24"/>
      <c r="W11" s="24"/>
      <c r="X11" s="24"/>
    </row>
    <row r="12" spans="1:40" ht="21" customHeight="1">
      <c r="A12" s="347"/>
      <c r="B12" s="41" t="s">
        <v>36</v>
      </c>
      <c r="C12" s="292" t="s">
        <v>37</v>
      </c>
      <c r="D12" s="293"/>
      <c r="E12" s="293"/>
      <c r="F12" s="293"/>
      <c r="G12" s="293"/>
      <c r="H12" s="293"/>
      <c r="I12" s="293"/>
      <c r="J12" s="293"/>
      <c r="K12" s="293"/>
      <c r="L12" s="45"/>
      <c r="M12" s="45"/>
      <c r="N12" s="45"/>
      <c r="O12" s="45"/>
      <c r="P12" s="45"/>
      <c r="Q12" s="45"/>
      <c r="R12" s="294" t="s">
        <v>38</v>
      </c>
      <c r="S12" s="295"/>
      <c r="T12" s="296"/>
      <c r="U12" s="24"/>
      <c r="V12" s="24"/>
      <c r="W12" s="24"/>
      <c r="X12" s="24"/>
    </row>
    <row r="13" spans="1:40" ht="21" customHeight="1" thickBot="1">
      <c r="A13" s="347"/>
      <c r="B13" s="46" t="s">
        <v>39</v>
      </c>
      <c r="C13" s="289" t="s">
        <v>40</v>
      </c>
      <c r="D13" s="289"/>
      <c r="E13" s="289"/>
      <c r="F13" s="289"/>
      <c r="G13" s="289"/>
      <c r="H13" s="289"/>
      <c r="I13" s="289"/>
      <c r="J13" s="289"/>
      <c r="K13" s="289"/>
      <c r="L13" s="47"/>
      <c r="M13" s="47"/>
      <c r="N13" s="47"/>
      <c r="O13" s="47"/>
      <c r="P13" s="47"/>
      <c r="Q13" s="47"/>
      <c r="R13" s="48">
        <f>IF(R11="",0,IF(O10&gt;0,IF(Y10&gt;=11,IF(Z10&gt;=30,X10+1,X10),X10)," "))</f>
        <v>5</v>
      </c>
      <c r="S13" s="49">
        <f>IF(S11="",0,IF(AND(O10="",R10=""),"",IF(Z10&gt;=30,IF(Y10&gt;=11,0,Y10+1),Y10)))</f>
        <v>10</v>
      </c>
      <c r="T13" s="50">
        <f>IF(T11="",0,IF(AND(O10="",R10=""),"",IF(Z10&gt;=30,Z10-30,Z10)))</f>
        <v>20</v>
      </c>
      <c r="U13" s="51"/>
      <c r="V13" s="24"/>
      <c r="W13" s="24"/>
      <c r="X13" s="24"/>
    </row>
    <row r="14" spans="1:40" ht="20.100000000000001" customHeight="1">
      <c r="A14" s="347"/>
      <c r="B14" s="297" t="s">
        <v>172</v>
      </c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  <c r="Q14" s="298"/>
      <c r="R14" s="298"/>
      <c r="S14" s="298"/>
      <c r="T14" s="299"/>
      <c r="U14" s="24"/>
      <c r="V14" s="24"/>
      <c r="W14" s="24"/>
      <c r="X14" s="24"/>
      <c r="AK14" s="246"/>
    </row>
    <row r="15" spans="1:40" ht="20.100000000000001" customHeight="1">
      <c r="A15" s="347"/>
      <c r="B15" s="300"/>
      <c r="C15" s="302" t="s">
        <v>41</v>
      </c>
      <c r="D15" s="303"/>
      <c r="E15" s="304"/>
      <c r="F15" s="308" t="s">
        <v>42</v>
      </c>
      <c r="G15" s="309"/>
      <c r="H15" s="310"/>
      <c r="I15" s="308" t="s">
        <v>43</v>
      </c>
      <c r="J15" s="309"/>
      <c r="K15" s="310"/>
      <c r="L15" s="52"/>
      <c r="M15" s="52"/>
      <c r="N15" s="52"/>
      <c r="O15" s="52"/>
      <c r="P15" s="52"/>
      <c r="Q15" s="52"/>
      <c r="R15" s="311" t="s">
        <v>44</v>
      </c>
      <c r="S15" s="311"/>
      <c r="T15" s="312"/>
      <c r="U15" s="24"/>
      <c r="V15" s="24"/>
      <c r="W15" s="24"/>
      <c r="X15" s="24"/>
      <c r="AK15" s="246"/>
    </row>
    <row r="16" spans="1:40" ht="20.100000000000001" customHeight="1">
      <c r="A16" s="347"/>
      <c r="B16" s="301"/>
      <c r="C16" s="305"/>
      <c r="D16" s="306"/>
      <c r="E16" s="307"/>
      <c r="F16" s="53" t="s">
        <v>45</v>
      </c>
      <c r="G16" s="54" t="s">
        <v>46</v>
      </c>
      <c r="H16" s="55" t="s">
        <v>47</v>
      </c>
      <c r="I16" s="53" t="s">
        <v>45</v>
      </c>
      <c r="J16" s="54" t="s">
        <v>46</v>
      </c>
      <c r="K16" s="55" t="s">
        <v>47</v>
      </c>
      <c r="L16" s="52"/>
      <c r="M16" s="52"/>
      <c r="N16" s="52"/>
      <c r="O16" s="52"/>
      <c r="P16" s="52"/>
      <c r="Q16" s="52"/>
      <c r="R16" s="47" t="s">
        <v>45</v>
      </c>
      <c r="S16" s="47" t="s">
        <v>46</v>
      </c>
      <c r="T16" s="56" t="s">
        <v>47</v>
      </c>
      <c r="U16" s="24"/>
      <c r="V16" s="24"/>
      <c r="W16" s="24"/>
      <c r="X16" s="24"/>
    </row>
    <row r="17" spans="1:30" ht="21" customHeight="1">
      <c r="A17" s="347"/>
      <c r="B17" s="41" t="s">
        <v>48</v>
      </c>
      <c r="C17" s="352"/>
      <c r="D17" s="353"/>
      <c r="E17" s="353"/>
      <c r="F17" s="57">
        <v>2017</v>
      </c>
      <c r="G17" s="57">
        <v>3</v>
      </c>
      <c r="H17" s="57">
        <v>1</v>
      </c>
      <c r="I17" s="57">
        <v>2018</v>
      </c>
      <c r="J17" s="57">
        <v>2</v>
      </c>
      <c r="K17" s="57">
        <v>28</v>
      </c>
      <c r="L17" s="35">
        <f t="shared" ref="L17:M19" si="0">I17</f>
        <v>2018</v>
      </c>
      <c r="M17" s="35">
        <f t="shared" si="0"/>
        <v>2</v>
      </c>
      <c r="N17" s="35">
        <f>IF(M17=2,IF((ISERROR(SEARCH(L17,"19681972197619801984198819921996200020042008",1)))=TRUE,IF(K17&lt;28,K17,30),IF(K17&lt;29,K17,30)),IF(K17&gt;30,30,K17))</f>
        <v>30</v>
      </c>
      <c r="O17" s="35">
        <f>IF(OR(F17&gt;0,G17&gt;0),IF(H17&gt;K17,IF(G17&gt;=M17,L17-F17-1,L17-F17),IF(G17&gt;M17,L17-F17-1,L17-F17))," ")</f>
        <v>0</v>
      </c>
      <c r="P17" s="35">
        <f>IF(OR(F17&gt;0,G17&gt;0),IF(H17&lt;=N17,IF(G17&lt;=M17,M17-G17,M17+12-G17),IF(G17&lt;M17,M17-G17-1,M17+12-G17-1))," ")</f>
        <v>11</v>
      </c>
      <c r="Q17" s="35">
        <f>IF(F17="","",IF(H17=31,IF(H17&lt;=N17,N17-H17+2,N17+30-H17+2),IF(H17&lt;=N17,N17-H17+1,N17+30-H17+1)))</f>
        <v>30</v>
      </c>
      <c r="R17" s="58">
        <f>IF(F17&gt;0,IF(P17&gt;=11,IF(Q17&gt;=30,O17+1,O17),O17)," ")</f>
        <v>1</v>
      </c>
      <c r="S17" s="58">
        <f>IF(AND(F17="",I17=""),"",IF(Q17&gt;=30,IF(P17&gt;=11,0,P17+1),P17))</f>
        <v>0</v>
      </c>
      <c r="T17" s="59">
        <f>IF(AND(F17="",I17=""),"",IF(Q17&gt;=30,Q17-30,Q17))</f>
        <v>0</v>
      </c>
      <c r="U17" s="24"/>
      <c r="AB17" s="60"/>
      <c r="AC17" s="60"/>
      <c r="AD17" s="60"/>
    </row>
    <row r="18" spans="1:30" ht="21" customHeight="1">
      <c r="A18" s="347"/>
      <c r="B18" s="41" t="s">
        <v>49</v>
      </c>
      <c r="C18" s="352"/>
      <c r="D18" s="353"/>
      <c r="E18" s="353"/>
      <c r="F18" s="57"/>
      <c r="G18" s="57"/>
      <c r="H18" s="57"/>
      <c r="I18" s="57"/>
      <c r="J18" s="57"/>
      <c r="K18" s="57"/>
      <c r="L18" s="35">
        <f t="shared" si="0"/>
        <v>0</v>
      </c>
      <c r="M18" s="35">
        <f t="shared" si="0"/>
        <v>0</v>
      </c>
      <c r="N18" s="35">
        <f>IF(M18=2,IF((ISERROR(SEARCH(L18,"19681972197619801984198819921996200020042008",1)))=TRUE,IF(K18&lt;28,K18,30),IF(K18&lt;29,K18,30)),IF(K18&gt;30,30,K18))</f>
        <v>0</v>
      </c>
      <c r="O18" s="35" t="str">
        <f>IF(OR(F18&gt;0,G18&gt;0),IF(H18&gt;K18,IF(G18&gt;=M18,L18-F18-1,L18-F18),IF(G18&gt;M18,L18-F18-1,L18-F18))," ")</f>
        <v xml:space="preserve"> </v>
      </c>
      <c r="P18" s="35" t="str">
        <f>IF(OR(F18&gt;0,G18&gt;0),IF(H18&lt;=N18,IF(G18&lt;=M18,M18-G18,M18+12-G18),IF(G18&lt;M18,M18-G18-1,M18+12-G18-1))," ")</f>
        <v xml:space="preserve"> </v>
      </c>
      <c r="Q18" s="35" t="str">
        <f>IF(F18="","",IF(H18=31,IF(H18&lt;=N18,N18-H18+2,N18+30-H18+2),IF(H18&lt;=N18,N18-H18+1,N18+30-H18+1)))</f>
        <v/>
      </c>
      <c r="R18" s="58" t="str">
        <f>IF(F18&gt;0,IF(P18&gt;=11,IF(Q18&gt;=30,O18+1,O18),O18)," ")</f>
        <v xml:space="preserve"> </v>
      </c>
      <c r="S18" s="58" t="str">
        <f>IF(AND(F18="",I18=""),"",IF(Q18&gt;=30,IF(P18&gt;=11,0,P18+1),P18))</f>
        <v/>
      </c>
      <c r="T18" s="59" t="str">
        <f>IF(AND(F18="",I18=""),"",IF(Q18&gt;=30,Q18-30,Q18))</f>
        <v/>
      </c>
      <c r="U18" s="24"/>
      <c r="V18" s="24"/>
      <c r="W18" s="24"/>
      <c r="X18" s="24"/>
    </row>
    <row r="19" spans="1:30" ht="21" customHeight="1">
      <c r="A19" s="347"/>
      <c r="B19" s="41" t="s">
        <v>50</v>
      </c>
      <c r="C19" s="353"/>
      <c r="D19" s="353"/>
      <c r="E19" s="353"/>
      <c r="F19" s="57"/>
      <c r="G19" s="57"/>
      <c r="H19" s="57"/>
      <c r="I19" s="57"/>
      <c r="J19" s="57"/>
      <c r="K19" s="57"/>
      <c r="L19" s="35">
        <f t="shared" si="0"/>
        <v>0</v>
      </c>
      <c r="M19" s="35">
        <f t="shared" si="0"/>
        <v>0</v>
      </c>
      <c r="N19" s="35">
        <f>IF(M19=2,IF((ISERROR(SEARCH(L19,"19681972197619801984198819921996200020042008",1)))=TRUE,IF(K19&lt;28,K19,30),IF(K19&lt;29,K19,30)),IF(K19&gt;30,30,K19))</f>
        <v>0</v>
      </c>
      <c r="O19" s="35" t="str">
        <f>IF(OR(F19&gt;0,G19&gt;0),IF(H19&gt;K19,IF(G19&gt;=M19,L19-F19-1,L19-F19),IF(G19&gt;M19,L19-F19-1,L19-F19))," ")</f>
        <v xml:space="preserve"> </v>
      </c>
      <c r="P19" s="35" t="str">
        <f>IF(OR(F19&gt;0,G19&gt;0),IF(H19&lt;=N19,IF(G19&lt;=M19,M19-G19,M19+12-G19),IF(G19&lt;M19,M19-G19-1,M19+12-G19-1))," ")</f>
        <v xml:space="preserve"> </v>
      </c>
      <c r="Q19" s="35" t="str">
        <f>IF(F19="","",IF(H19=31,IF(H19&lt;=N19,N19-H19+2,N19+30-H19+2),IF(H19&lt;=N19,N19-H19+1,N19+30-H19+1)))</f>
        <v/>
      </c>
      <c r="R19" s="61" t="str">
        <f>IF(F19&gt;0,IF(P19&gt;=11,IF(Q19&gt;=30,O19+1,O19),O19)," ")</f>
        <v xml:space="preserve"> </v>
      </c>
      <c r="S19" s="61" t="str">
        <f>IF(AND(F19="",I19=""),"",IF(Q19&gt;=30,IF(P19&gt;=11,0,P19+1),P19))</f>
        <v/>
      </c>
      <c r="T19" s="62" t="str">
        <f>IF(AND(F19="",I19=""),"",IF(Q19&gt;=30,Q19-30,Q19))</f>
        <v/>
      </c>
      <c r="U19" s="24"/>
      <c r="V19" s="24"/>
      <c r="W19" s="24"/>
      <c r="X19" s="24"/>
    </row>
    <row r="20" spans="1:30" ht="21" customHeight="1">
      <c r="A20" s="347"/>
      <c r="B20" s="46" t="s">
        <v>51</v>
      </c>
      <c r="C20" s="352"/>
      <c r="D20" s="353"/>
      <c r="E20" s="353"/>
      <c r="F20" s="57"/>
      <c r="G20" s="57"/>
      <c r="H20" s="57"/>
      <c r="I20" s="57"/>
      <c r="J20" s="57"/>
      <c r="K20" s="57"/>
      <c r="L20" s="35">
        <f t="shared" ref="L20:L21" si="1">I20</f>
        <v>0</v>
      </c>
      <c r="M20" s="35">
        <f t="shared" ref="M20:M21" si="2">J20</f>
        <v>0</v>
      </c>
      <c r="N20" s="35">
        <f>IF(M20=2,IF((ISERROR(SEARCH(L20,"19681972197619801984198819921996200020042008",1)))=TRUE,IF(K20&lt;28,K20,30),IF(K20&lt;29,K20,30)),IF(K20&gt;30,30,K20))</f>
        <v>0</v>
      </c>
      <c r="O20" s="35" t="str">
        <f>IF(OR(F20&gt;0,G20&gt;0),IF(H20&gt;K20,IF(G20&gt;=M20,L20-F20-1,L20-F20),IF(G20&gt;M20,L20-F20-1,L20-F20))," ")</f>
        <v xml:space="preserve"> </v>
      </c>
      <c r="P20" s="35" t="str">
        <f>IF(OR(F20&gt;0,G20&gt;0),IF(H20&lt;=N20,IF(G20&lt;=M20,M20-G20,M20+12-G20),IF(G20&lt;M20,M20-G20-1,M20+12-G20-1))," ")</f>
        <v xml:space="preserve"> </v>
      </c>
      <c r="Q20" s="35" t="str">
        <f>IF(F20="","",IF(H20=31,IF(H20&lt;=N20,N20-H20+2,N20+30-H20+2),IF(H20&lt;=N20,N20-H20+1,N20+30-H20+1)))</f>
        <v/>
      </c>
      <c r="R20" s="58" t="str">
        <f>IF(F20&gt;0,IF(P20&gt;=11,IF(Q20&gt;=30,O20+1,O20),O20)," ")</f>
        <v xml:space="preserve"> </v>
      </c>
      <c r="S20" s="58" t="str">
        <f>IF(AND(F20="",I20=""),"",IF(Q20&gt;=30,IF(P20&gt;=11,0,P20+1),P20))</f>
        <v/>
      </c>
      <c r="T20" s="59" t="str">
        <f>IF(AND(F20="",I20=""),"",IF(Q20&gt;=30,Q20-30,Q20))</f>
        <v/>
      </c>
      <c r="U20" s="24"/>
      <c r="V20" s="24"/>
      <c r="W20" s="24"/>
      <c r="X20" s="24"/>
    </row>
    <row r="21" spans="1:30" ht="21" customHeight="1">
      <c r="A21" s="347"/>
      <c r="B21" s="196" t="s">
        <v>167</v>
      </c>
      <c r="C21" s="353"/>
      <c r="D21" s="353"/>
      <c r="E21" s="353"/>
      <c r="F21" s="57"/>
      <c r="G21" s="57"/>
      <c r="H21" s="57"/>
      <c r="I21" s="57"/>
      <c r="J21" s="57"/>
      <c r="K21" s="57"/>
      <c r="L21" s="35">
        <f t="shared" si="1"/>
        <v>0</v>
      </c>
      <c r="M21" s="35">
        <f t="shared" si="2"/>
        <v>0</v>
      </c>
      <c r="N21" s="35">
        <f>IF(M21=2,IF((ISERROR(SEARCH(L21,"19681972197619801984198819921996200020042008",1)))=TRUE,IF(K21&lt;28,K21,30),IF(K21&lt;29,K21,30)),IF(K21&gt;30,30,K21))</f>
        <v>0</v>
      </c>
      <c r="O21" s="35" t="str">
        <f>IF(OR(F21&gt;0,G21&gt;0),IF(H21&gt;K21,IF(G21&gt;=M21,L21-F21-1,L21-F21),IF(G21&gt;M21,L21-F21-1,L21-F21))," ")</f>
        <v xml:space="preserve"> </v>
      </c>
      <c r="P21" s="35" t="str">
        <f>IF(OR(F21&gt;0,G21&gt;0),IF(H21&lt;=N21,IF(G21&lt;=M21,M21-G21,M21+12-G21),IF(G21&lt;M21,M21-G21-1,M21+12-G21-1))," ")</f>
        <v xml:space="preserve"> </v>
      </c>
      <c r="Q21" s="35" t="str">
        <f>IF(F21="","",IF(H21=31,IF(H21&lt;=N21,N21-H21+2,N21+30-H21+2),IF(H21&lt;=N21,N21-H21+1,N21+30-H21+1)))</f>
        <v/>
      </c>
      <c r="R21" s="61" t="str">
        <f>IF(F21&gt;0,IF(P21&gt;=11,IF(Q21&gt;=30,O21+1,O21),O21)," ")</f>
        <v xml:space="preserve"> </v>
      </c>
      <c r="S21" s="61" t="str">
        <f>IF(AND(F21="",I21=""),"",IF(Q21&gt;=30,IF(P21&gt;=11,0,P21+1),P21))</f>
        <v/>
      </c>
      <c r="T21" s="62" t="str">
        <f>IF(AND(F21="",I21=""),"",IF(Q21&gt;=30,Q21-30,Q21))</f>
        <v/>
      </c>
      <c r="U21" s="24"/>
      <c r="V21" s="24"/>
      <c r="W21" s="24"/>
      <c r="X21" s="24"/>
    </row>
    <row r="22" spans="1:30" ht="21" customHeight="1" thickBot="1">
      <c r="A22" s="347"/>
      <c r="B22" s="41" t="s">
        <v>166</v>
      </c>
      <c r="C22" s="289" t="s">
        <v>52</v>
      </c>
      <c r="D22" s="289"/>
      <c r="E22" s="289"/>
      <c r="F22" s="289"/>
      <c r="G22" s="289"/>
      <c r="H22" s="289"/>
      <c r="I22" s="289"/>
      <c r="J22" s="289"/>
      <c r="K22" s="289"/>
      <c r="L22" s="47"/>
      <c r="M22" s="47"/>
      <c r="N22" s="47"/>
      <c r="O22" s="47"/>
      <c r="P22" s="47"/>
      <c r="Q22" s="63"/>
      <c r="R22" s="64">
        <f>SUM(R17:R21)+INT((SUM(S17:S21)+INT(SUM(T17:T21)/30))/12)</f>
        <v>1</v>
      </c>
      <c r="S22" s="64">
        <f>MOD(SUM(S17:S21)+INT(SUM(T17:T21)/30),12)</f>
        <v>0</v>
      </c>
      <c r="T22" s="65">
        <f>MOD(SUM(T17:T21),30)</f>
        <v>0</v>
      </c>
      <c r="U22" s="24" t="s">
        <v>53</v>
      </c>
      <c r="V22" s="24"/>
      <c r="W22" s="24"/>
      <c r="X22" s="24"/>
    </row>
    <row r="23" spans="1:30" ht="19.5" customHeight="1">
      <c r="A23" s="347"/>
      <c r="B23" s="297" t="s">
        <v>173</v>
      </c>
      <c r="C23" s="298"/>
      <c r="D23" s="298"/>
      <c r="E23" s="298"/>
      <c r="F23" s="298"/>
      <c r="G23" s="298"/>
      <c r="H23" s="298"/>
      <c r="I23" s="298"/>
      <c r="J23" s="298"/>
      <c r="K23" s="298"/>
      <c r="L23" s="298"/>
      <c r="M23" s="298"/>
      <c r="N23" s="298"/>
      <c r="O23" s="298"/>
      <c r="P23" s="298"/>
      <c r="Q23" s="298"/>
      <c r="R23" s="298"/>
      <c r="S23" s="298"/>
      <c r="T23" s="299"/>
      <c r="U23" s="24"/>
      <c r="V23" s="24">
        <f>IF(S13-S22-W23&gt;=0,0,1)</f>
        <v>0</v>
      </c>
      <c r="W23" s="24">
        <f>IF(T13-T22&gt;=0,0,1)</f>
        <v>0</v>
      </c>
      <c r="X23" s="24"/>
    </row>
    <row r="24" spans="1:30" ht="21" customHeight="1" thickBot="1">
      <c r="A24" s="347"/>
      <c r="B24" s="196" t="s">
        <v>168</v>
      </c>
      <c r="C24" s="373" t="s">
        <v>174</v>
      </c>
      <c r="D24" s="373"/>
      <c r="E24" s="373"/>
      <c r="F24" s="373"/>
      <c r="G24" s="373"/>
      <c r="H24" s="373"/>
      <c r="I24" s="373"/>
      <c r="J24" s="373"/>
      <c r="K24" s="302"/>
      <c r="L24" s="66"/>
      <c r="M24" s="66"/>
      <c r="N24" s="66"/>
      <c r="O24" s="66"/>
      <c r="P24" s="66"/>
      <c r="Q24" s="66"/>
      <c r="R24" s="67">
        <f>R13-R22-V23</f>
        <v>4</v>
      </c>
      <c r="S24" s="68">
        <f>IF(S13-S22-W23&gt;=0,S13-S22-W23,S13-S22-W23+12)</f>
        <v>10</v>
      </c>
      <c r="T24" s="68">
        <f>IF(T13-T22&gt;=0,T13-T22,T13-T22+30)</f>
        <v>20</v>
      </c>
      <c r="U24" s="24"/>
      <c r="V24" s="69">
        <f>R24+IF(S24*0.01+IF(T24&gt;=15,1,0)*0.01&gt;=0.12,1,S24*0.01+IF(T24&gt;=15,1,0)*0.01)</f>
        <v>4.1100000000000003</v>
      </c>
      <c r="W24" s="24"/>
      <c r="X24" s="24"/>
    </row>
    <row r="25" spans="1:30" ht="21" customHeight="1">
      <c r="A25" s="347"/>
      <c r="B25" s="354" t="s">
        <v>54</v>
      </c>
      <c r="C25" s="355"/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6"/>
      <c r="U25" s="24"/>
      <c r="V25" s="24"/>
      <c r="W25" s="24"/>
      <c r="X25" s="24"/>
    </row>
    <row r="26" spans="1:30" ht="21" customHeight="1">
      <c r="A26" s="347"/>
      <c r="B26" s="331" t="s">
        <v>55</v>
      </c>
      <c r="C26" s="70" t="s">
        <v>56</v>
      </c>
      <c r="D26" s="357" t="s">
        <v>57</v>
      </c>
      <c r="E26" s="358"/>
      <c r="F26" s="358"/>
      <c r="G26" s="359"/>
      <c r="H26" s="331" t="s">
        <v>55</v>
      </c>
      <c r="I26" s="71" t="s">
        <v>58</v>
      </c>
      <c r="J26" s="360" t="s">
        <v>59</v>
      </c>
      <c r="K26" s="361"/>
      <c r="L26" s="361"/>
      <c r="M26" s="361"/>
      <c r="N26" s="361"/>
      <c r="O26" s="361"/>
      <c r="P26" s="361"/>
      <c r="Q26" s="361"/>
      <c r="R26" s="361"/>
      <c r="S26" s="361"/>
      <c r="T26" s="362"/>
      <c r="U26" s="24"/>
      <c r="V26" s="24"/>
      <c r="W26" s="24"/>
      <c r="X26" s="24"/>
    </row>
    <row r="27" spans="1:30" ht="21" customHeight="1">
      <c r="A27" s="347"/>
      <c r="B27" s="332"/>
      <c r="C27" s="72" t="s">
        <v>60</v>
      </c>
      <c r="D27" s="363" t="s">
        <v>61</v>
      </c>
      <c r="E27" s="364"/>
      <c r="F27" s="364"/>
      <c r="G27" s="365"/>
      <c r="H27" s="332"/>
      <c r="I27" s="72" t="s">
        <v>62</v>
      </c>
      <c r="J27" s="363" t="s">
        <v>63</v>
      </c>
      <c r="K27" s="369"/>
      <c r="L27" s="369"/>
      <c r="M27" s="369"/>
      <c r="N27" s="369"/>
      <c r="O27" s="369"/>
      <c r="P27" s="369"/>
      <c r="Q27" s="369"/>
      <c r="R27" s="369"/>
      <c r="S27" s="369"/>
      <c r="T27" s="370"/>
      <c r="U27" s="24"/>
      <c r="V27" s="24"/>
      <c r="W27" s="24"/>
      <c r="X27" s="24"/>
    </row>
    <row r="28" spans="1:30" ht="21" customHeight="1">
      <c r="A28" s="347"/>
      <c r="B28" s="332"/>
      <c r="C28" s="72" t="s">
        <v>64</v>
      </c>
      <c r="D28" s="363" t="s">
        <v>170</v>
      </c>
      <c r="E28" s="364"/>
      <c r="F28" s="364"/>
      <c r="G28" s="365"/>
      <c r="H28" s="332"/>
      <c r="I28" s="72" t="s">
        <v>64</v>
      </c>
      <c r="J28" s="363" t="s">
        <v>65</v>
      </c>
      <c r="K28" s="369"/>
      <c r="L28" s="369"/>
      <c r="M28" s="369"/>
      <c r="N28" s="369"/>
      <c r="O28" s="369"/>
      <c r="P28" s="369"/>
      <c r="Q28" s="369"/>
      <c r="R28" s="369"/>
      <c r="S28" s="369"/>
      <c r="T28" s="370"/>
      <c r="U28" s="24"/>
      <c r="V28" s="24"/>
      <c r="W28" s="24"/>
      <c r="X28" s="24"/>
    </row>
    <row r="29" spans="1:30" ht="21" customHeight="1" thickBot="1">
      <c r="A29" s="348"/>
      <c r="B29" s="333"/>
      <c r="C29" s="73" t="s">
        <v>66</v>
      </c>
      <c r="D29" s="366" t="s">
        <v>171</v>
      </c>
      <c r="E29" s="371"/>
      <c r="F29" s="371"/>
      <c r="G29" s="372"/>
      <c r="H29" s="333"/>
      <c r="I29" s="73" t="s">
        <v>60</v>
      </c>
      <c r="J29" s="366" t="s">
        <v>67</v>
      </c>
      <c r="K29" s="367"/>
      <c r="L29" s="367"/>
      <c r="M29" s="367"/>
      <c r="N29" s="367"/>
      <c r="O29" s="367"/>
      <c r="P29" s="367"/>
      <c r="Q29" s="367"/>
      <c r="R29" s="367"/>
      <c r="S29" s="367"/>
      <c r="T29" s="368"/>
      <c r="U29" s="24"/>
      <c r="V29" s="24"/>
      <c r="W29" s="24"/>
      <c r="X29" s="24"/>
    </row>
    <row r="30" spans="1:30" ht="18.75" customHeight="1">
      <c r="A30" s="374" t="s">
        <v>68</v>
      </c>
      <c r="B30" s="297" t="s">
        <v>69</v>
      </c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8"/>
      <c r="T30" s="299"/>
      <c r="U30" s="24"/>
      <c r="V30" s="24"/>
      <c r="W30" s="24"/>
      <c r="X30" s="24"/>
    </row>
    <row r="31" spans="1:30" ht="21" customHeight="1">
      <c r="A31" s="375"/>
      <c r="B31" s="74" t="s">
        <v>32</v>
      </c>
      <c r="C31" s="377" t="s">
        <v>70</v>
      </c>
      <c r="D31" s="378"/>
      <c r="E31" s="378"/>
      <c r="F31" s="378"/>
      <c r="G31" s="378"/>
      <c r="H31" s="378"/>
      <c r="I31" s="378"/>
      <c r="J31" s="378"/>
      <c r="K31" s="378"/>
      <c r="L31" s="75"/>
      <c r="M31" s="75"/>
      <c r="N31" s="75"/>
      <c r="O31" s="34">
        <f>R32</f>
        <v>2010</v>
      </c>
      <c r="P31" s="34">
        <f>S32</f>
        <v>3</v>
      </c>
      <c r="Q31" s="34">
        <f>T32</f>
        <v>1</v>
      </c>
      <c r="R31" s="118">
        <v>2021</v>
      </c>
      <c r="S31" s="118">
        <v>2</v>
      </c>
      <c r="T31" s="119">
        <v>28</v>
      </c>
      <c r="U31" s="35">
        <f>R31</f>
        <v>2021</v>
      </c>
      <c r="V31" s="35">
        <f>S31</f>
        <v>2</v>
      </c>
      <c r="W31" s="35">
        <f>IF(V31=2,IF((ISERROR(SEARCH(U31,"19681972197619801984198819921996200020042008",1)))=TRUE,IF(T31&lt;28,T31,30),IF(T31&lt;29,T31,30)),IF(T31&gt;30,30,T31))</f>
        <v>30</v>
      </c>
      <c r="X31" s="76">
        <f>IF(OR(O31&gt;0,P31&gt;0),IF(Q31&gt;T31,IF(P31&gt;=V31,U31-O31-1,U31-O31),IF(P31&gt;V31,U31-O31-1,U31-O31))," ")</f>
        <v>10</v>
      </c>
      <c r="Y31" s="76">
        <f>IF(OR(O31&gt;0,P31&gt;0),IF(Q31&lt;=W31,IF(P31&lt;=V31,V31-P31,V31+12-P31),IF(P31&lt;V31,V31-P31-1,V31+12-P31-1))," ")</f>
        <v>11</v>
      </c>
      <c r="Z31" s="77">
        <f>IF(O31="","",IF(Q31=31,IF(Q31&lt;=W31,W31-Q31+2,W31+30-Q31+2),IF(Q31&lt;=W31,W31-Q31+1,W31+30-Q31+1)))</f>
        <v>30</v>
      </c>
    </row>
    <row r="32" spans="1:30" ht="21" customHeight="1">
      <c r="A32" s="375"/>
      <c r="B32" s="46" t="s">
        <v>71</v>
      </c>
      <c r="C32" s="379" t="s">
        <v>72</v>
      </c>
      <c r="D32" s="380"/>
      <c r="E32" s="380"/>
      <c r="F32" s="380"/>
      <c r="G32" s="380"/>
      <c r="H32" s="380"/>
      <c r="I32" s="380"/>
      <c r="J32" s="380"/>
      <c r="K32" s="380"/>
      <c r="L32" s="78"/>
      <c r="M32" s="78"/>
      <c r="N32" s="78"/>
      <c r="O32" s="42"/>
      <c r="P32" s="42"/>
      <c r="Q32" s="42"/>
      <c r="R32" s="79">
        <v>2010</v>
      </c>
      <c r="S32" s="79">
        <v>3</v>
      </c>
      <c r="T32" s="80">
        <v>1</v>
      </c>
      <c r="U32" s="24"/>
      <c r="V32" s="24"/>
      <c r="W32" s="24"/>
      <c r="X32" s="24"/>
    </row>
    <row r="33" spans="1:24" ht="19.5" customHeight="1">
      <c r="A33" s="375"/>
      <c r="B33" s="381" t="s">
        <v>73</v>
      </c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2"/>
      <c r="T33" s="383"/>
      <c r="U33" s="24"/>
      <c r="V33" s="24"/>
      <c r="W33" s="24"/>
      <c r="X33" s="24"/>
    </row>
    <row r="34" spans="1:24" ht="21" customHeight="1">
      <c r="A34" s="375"/>
      <c r="B34" s="384"/>
      <c r="C34" s="302" t="s">
        <v>74</v>
      </c>
      <c r="D34" s="303"/>
      <c r="E34" s="304"/>
      <c r="F34" s="302" t="s">
        <v>42</v>
      </c>
      <c r="G34" s="303"/>
      <c r="H34" s="304"/>
      <c r="I34" s="302" t="s">
        <v>43</v>
      </c>
      <c r="J34" s="303"/>
      <c r="K34" s="304"/>
      <c r="L34" s="81"/>
      <c r="M34" s="81"/>
      <c r="N34" s="81"/>
      <c r="O34" s="81"/>
      <c r="P34" s="81"/>
      <c r="Q34" s="81"/>
      <c r="R34" s="311" t="s">
        <v>44</v>
      </c>
      <c r="S34" s="311"/>
      <c r="T34" s="312"/>
      <c r="U34" s="24"/>
      <c r="V34" s="24"/>
      <c r="W34" s="24"/>
      <c r="X34" s="24"/>
    </row>
    <row r="35" spans="1:24" ht="21" customHeight="1">
      <c r="A35" s="375"/>
      <c r="B35" s="385"/>
      <c r="C35" s="305"/>
      <c r="D35" s="306"/>
      <c r="E35" s="307"/>
      <c r="F35" s="305"/>
      <c r="G35" s="306"/>
      <c r="H35" s="307"/>
      <c r="I35" s="305"/>
      <c r="J35" s="306"/>
      <c r="K35" s="307"/>
      <c r="L35" s="55"/>
      <c r="M35" s="55"/>
      <c r="N35" s="55"/>
      <c r="O35" s="55"/>
      <c r="P35" s="55"/>
      <c r="Q35" s="55"/>
      <c r="R35" s="42" t="s">
        <v>45</v>
      </c>
      <c r="S35" s="42" t="s">
        <v>46</v>
      </c>
      <c r="T35" s="82" t="s">
        <v>47</v>
      </c>
      <c r="U35" s="24"/>
      <c r="V35" s="24"/>
      <c r="W35" s="24"/>
      <c r="X35" s="24"/>
    </row>
    <row r="36" spans="1:24" ht="21" customHeight="1">
      <c r="A36" s="375"/>
      <c r="B36" s="83">
        <v>1</v>
      </c>
      <c r="C36" s="386"/>
      <c r="D36" s="315"/>
      <c r="E36" s="315"/>
      <c r="F36" s="57">
        <v>2010</v>
      </c>
      <c r="G36" s="57">
        <v>3</v>
      </c>
      <c r="H36" s="57">
        <v>1</v>
      </c>
      <c r="I36" s="57">
        <v>2019</v>
      </c>
      <c r="J36" s="57">
        <v>2</v>
      </c>
      <c r="K36" s="57">
        <v>28</v>
      </c>
      <c r="L36" s="35">
        <f t="shared" ref="L36:M39" si="3">I36</f>
        <v>2019</v>
      </c>
      <c r="M36" s="35">
        <f t="shared" si="3"/>
        <v>2</v>
      </c>
      <c r="N36" s="35">
        <f>IF(M36=2,IF((ISERROR(SEARCH(L36,"19681972197619801984198819921996200020042008",1)))=TRUE,IF(K36&lt;28,K36,30),IF(K36&lt;29,K36,30)),IF(K36&gt;30,30,K36))</f>
        <v>30</v>
      </c>
      <c r="O36" s="35">
        <f>IF(OR(F36&gt;0,G36&gt;0),IF(H36&gt;K36,IF(G36&gt;=M36,L36-F36-1,L36-F36),IF(G36&gt;M36,L36-F36-1,L36-F36))," ")</f>
        <v>8</v>
      </c>
      <c r="P36" s="35">
        <f>IF(OR(F36&gt;0,G36&gt;0),IF(H36&lt;=N36,IF(G36&lt;=M36,M36-G36,M36+12-G36),IF(G36&lt;M36,M36-G36-1,M36+12-G36-1))," ")</f>
        <v>11</v>
      </c>
      <c r="Q36" s="35">
        <f>IF(F36="","",IF(H36=31,IF(H36&lt;=N36,N36-H36+2,N36+30-H36+2),IF(H36&lt;=N36,N36-H36+1,N36+30-H36+1)))</f>
        <v>30</v>
      </c>
      <c r="R36" s="58">
        <f>IF(F36&gt;0,IF(P36&gt;=11,IF(Q36&gt;=30,O36+1,O36),O36)," ")</f>
        <v>9</v>
      </c>
      <c r="S36" s="58">
        <f>IF(AND(F36="",I36=""),"",IF(Q36&gt;=30,IF(P36&gt;=11,0,P36+1),P36))</f>
        <v>0</v>
      </c>
      <c r="T36" s="59">
        <f>IF(AND(F36="",I36=""),"",IF(Q36&gt;=30,Q36-30,Q36))</f>
        <v>0</v>
      </c>
      <c r="U36" s="24"/>
      <c r="V36" s="51"/>
      <c r="W36" s="24"/>
      <c r="X36" s="24"/>
    </row>
    <row r="37" spans="1:24" ht="21" customHeight="1">
      <c r="A37" s="375"/>
      <c r="B37" s="83">
        <v>2</v>
      </c>
      <c r="C37" s="315"/>
      <c r="D37" s="315"/>
      <c r="E37" s="315"/>
      <c r="F37" s="57"/>
      <c r="G37" s="57"/>
      <c r="H37" s="57"/>
      <c r="I37" s="57"/>
      <c r="J37" s="57"/>
      <c r="K37" s="57"/>
      <c r="L37" s="35">
        <f t="shared" si="3"/>
        <v>0</v>
      </c>
      <c r="M37" s="35">
        <f t="shared" si="3"/>
        <v>0</v>
      </c>
      <c r="N37" s="35">
        <f>IF(M37=2,IF((ISERROR(SEARCH(L37,"19681972197619801984198819921996200020042008",1)))=TRUE,IF(K37&lt;28,K37,30),IF(K37&lt;29,K37,30)),IF(K37&gt;30,30,K37))</f>
        <v>0</v>
      </c>
      <c r="O37" s="35" t="str">
        <f>IF(OR(F37&gt;0,G37&gt;0),IF(H37&gt;K37,IF(G37&gt;=M37,L37-F37-1,L37-F37),IF(G37&gt;M37,L37-F37-1,L37-F37))," ")</f>
        <v xml:space="preserve"> </v>
      </c>
      <c r="P37" s="35" t="str">
        <f>IF(OR(F37&gt;0,G37&gt;0),IF(H37&lt;=N37,IF(G37&lt;=M37,M37-G37,M37+12-G37),IF(G37&lt;M37,M37-G37-1,M37+12-G37-1))," ")</f>
        <v xml:space="preserve"> </v>
      </c>
      <c r="Q37" s="35" t="str">
        <f>IF(F37="","",IF(H37=31,IF(H37&lt;=N37,N37-H37+2,N37+30-H37+2),IF(H37&lt;=N37,N37-H37+1,N37+30-H37+1)))</f>
        <v/>
      </c>
      <c r="R37" s="58" t="str">
        <f>IF(F37&gt;0,IF(P37&gt;=11,IF(Q37&gt;=30,O37+1,O37),O37)," ")</f>
        <v xml:space="preserve"> </v>
      </c>
      <c r="S37" s="58" t="str">
        <f>IF(AND(F37="",I37=""),"",IF(Q37&gt;=30,IF(P37&gt;=11,0,P37+1),P37))</f>
        <v/>
      </c>
      <c r="T37" s="59" t="str">
        <f>IF(AND(F37="",I37=""),"",IF(Q37&gt;=30,Q37-30,Q37))</f>
        <v/>
      </c>
      <c r="U37" s="24"/>
      <c r="V37" s="51"/>
      <c r="W37" s="24"/>
      <c r="X37" s="24"/>
    </row>
    <row r="38" spans="1:24" ht="21" customHeight="1">
      <c r="A38" s="375"/>
      <c r="B38" s="83">
        <v>3</v>
      </c>
      <c r="C38" s="396"/>
      <c r="D38" s="397"/>
      <c r="E38" s="398"/>
      <c r="F38" s="57"/>
      <c r="G38" s="57"/>
      <c r="H38" s="57"/>
      <c r="I38" s="57"/>
      <c r="J38" s="57"/>
      <c r="K38" s="57"/>
      <c r="L38" s="35">
        <f t="shared" si="3"/>
        <v>0</v>
      </c>
      <c r="M38" s="35">
        <f t="shared" si="3"/>
        <v>0</v>
      </c>
      <c r="N38" s="35">
        <f>IF(M38=2,IF((ISERROR(SEARCH(L38,"19681972197619801984198819921996200020042008",1)))=TRUE,IF(K38&lt;28,K38,30),IF(K38&lt;29,K38,30)),IF(K38&gt;30,30,K38))</f>
        <v>0</v>
      </c>
      <c r="O38" s="35" t="str">
        <f>IF(OR(F38&gt;0,G38&gt;0),IF(H38&gt;K38,IF(G38&gt;=M38,L38-F38-1,L38-F38),IF(G38&gt;M38,L38-F38-1,L38-F38))," ")</f>
        <v xml:space="preserve"> </v>
      </c>
      <c r="P38" s="35" t="str">
        <f>IF(OR(F38&gt;0,G38&gt;0),IF(H38&lt;=N38,IF(G38&lt;=M38,M38-G38,M38+12-G38),IF(G38&lt;M38,M38-G38-1,M38+12-G38-1))," ")</f>
        <v xml:space="preserve"> </v>
      </c>
      <c r="Q38" s="35" t="str">
        <f>IF(F38="","",IF(H38=31,IF(H38&lt;=N38,N38-H38+2,N38+30-H38+2),IF(H38&lt;=N38,N38-H38+1,N38+30-H38+1)))</f>
        <v/>
      </c>
      <c r="R38" s="58" t="str">
        <f>IF(F38&gt;0,IF(P38&gt;=11,IF(Q38&gt;=30,O38+1,O38),O38)," ")</f>
        <v xml:space="preserve"> </v>
      </c>
      <c r="S38" s="58" t="str">
        <f>IF(AND(F38="",I38=""),"",IF(Q38&gt;=30,IF(P38&gt;=11,0,P38+1),P38))</f>
        <v/>
      </c>
      <c r="T38" s="59" t="str">
        <f>IF(AND(F38="",I38=""),"",IF(Q38&gt;=30,Q38-30,Q38))</f>
        <v/>
      </c>
      <c r="U38" s="24"/>
      <c r="V38" s="51"/>
      <c r="W38" s="24"/>
      <c r="X38" s="24"/>
    </row>
    <row r="39" spans="1:24" ht="21" customHeight="1">
      <c r="A39" s="375"/>
      <c r="B39" s="83">
        <v>4</v>
      </c>
      <c r="C39" s="315"/>
      <c r="D39" s="315"/>
      <c r="E39" s="315"/>
      <c r="F39" s="57"/>
      <c r="G39" s="57"/>
      <c r="H39" s="57"/>
      <c r="I39" s="57"/>
      <c r="J39" s="57"/>
      <c r="K39" s="57"/>
      <c r="L39" s="35">
        <f t="shared" si="3"/>
        <v>0</v>
      </c>
      <c r="M39" s="35">
        <f t="shared" si="3"/>
        <v>0</v>
      </c>
      <c r="N39" s="35">
        <f>IF(M39=2,IF((ISERROR(SEARCH(L39,"19681972197619801984198819921996200020042008",1)))=TRUE,IF(K39&lt;28,K39,30),IF(K39&lt;29,K39,30)),IF(K39&gt;30,30,K39))</f>
        <v>0</v>
      </c>
      <c r="O39" s="35" t="str">
        <f>IF(OR(F39&gt;0,G39&gt;0),IF(H39&gt;K39,IF(G39&gt;=M39,L39-F39-1,L39-F39),IF(G39&gt;M39,L39-F39-1,L39-F39))," ")</f>
        <v xml:space="preserve"> </v>
      </c>
      <c r="P39" s="35" t="str">
        <f>IF(OR(F39&gt;0,G39&gt;0),IF(H39&lt;=N39,IF(G39&lt;=M39,M39-G39,M39+12-G39),IF(G39&lt;M39,M39-G39-1,M39+12-G39-1))," ")</f>
        <v xml:space="preserve"> </v>
      </c>
      <c r="Q39" s="35" t="str">
        <f>IF(F39="","",IF(H39=31,IF(H39&lt;=N39,N39-H39+2,N39+30-H39+2),IF(H39&lt;=N39,N39-H39+1,N39+30-H39+1)))</f>
        <v/>
      </c>
      <c r="R39" s="58" t="str">
        <f>IF(F39&gt;0,IF(P39&gt;=11,IF(Q39&gt;=30,O39+1,O39),O39)," ")</f>
        <v xml:space="preserve"> </v>
      </c>
      <c r="S39" s="58" t="str">
        <f>IF(AND(F39="",I39=""),"",IF(Q39&gt;=30,IF(P39&gt;=11,0,P39+1),P39))</f>
        <v/>
      </c>
      <c r="T39" s="59" t="str">
        <f>IF(AND(F39="",I39=""),"",IF(Q39&gt;=30,Q39-30,Q39))</f>
        <v/>
      </c>
      <c r="U39" s="24"/>
      <c r="V39" s="51"/>
      <c r="W39" s="24"/>
      <c r="X39" s="24"/>
    </row>
    <row r="40" spans="1:24" ht="21" customHeight="1" thickBot="1">
      <c r="A40" s="375"/>
      <c r="B40" s="46" t="s">
        <v>75</v>
      </c>
      <c r="C40" s="289" t="s">
        <v>76</v>
      </c>
      <c r="D40" s="289"/>
      <c r="E40" s="289"/>
      <c r="F40" s="289"/>
      <c r="G40" s="289"/>
      <c r="H40" s="289"/>
      <c r="I40" s="289"/>
      <c r="J40" s="289"/>
      <c r="K40" s="289"/>
      <c r="L40" s="47"/>
      <c r="M40" s="47"/>
      <c r="N40" s="47"/>
      <c r="O40" s="47"/>
      <c r="P40" s="47"/>
      <c r="Q40" s="47"/>
      <c r="R40" s="48">
        <f>IF(R32="",0,IF(O31&gt;0,IF(Y31&gt;=11,IF(Z31&gt;=30,X31+1,X31),X31)," "))</f>
        <v>11</v>
      </c>
      <c r="S40" s="49">
        <f>IF(S32="",0,IF(AND(O31="",R31=""),"",IF(Z31&gt;=30,IF(Y31&gt;=11,0,Y31+1),Y31)))</f>
        <v>0</v>
      </c>
      <c r="T40" s="50">
        <f>IF(T32="",0,IF(AND(O31="",R31=""),"",IF(Z31&gt;=30,Z31-30,Z31)))</f>
        <v>0</v>
      </c>
      <c r="U40" s="84" t="s">
        <v>77</v>
      </c>
      <c r="V40" s="69">
        <f>R40+IF(S40*0.01+IF(T40&gt;=15,1,0)*0.01&gt;=0.12,1,S40*0.01+IF(T40&gt;=15,1,0)*0.01)</f>
        <v>11</v>
      </c>
      <c r="W40" s="24"/>
      <c r="X40" s="24"/>
    </row>
    <row r="41" spans="1:24" ht="21" customHeight="1">
      <c r="A41" s="375"/>
      <c r="B41" s="388" t="s">
        <v>78</v>
      </c>
      <c r="C41" s="389"/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89"/>
      <c r="T41" s="390"/>
      <c r="U41" s="24"/>
      <c r="V41" s="24"/>
      <c r="W41" s="24"/>
      <c r="X41" s="24"/>
    </row>
    <row r="42" spans="1:24" ht="21" customHeight="1">
      <c r="A42" s="375"/>
      <c r="B42" s="391"/>
      <c r="C42" s="392" t="s">
        <v>79</v>
      </c>
      <c r="D42" s="393"/>
      <c r="E42" s="394"/>
      <c r="F42" s="392" t="s">
        <v>42</v>
      </c>
      <c r="G42" s="393"/>
      <c r="H42" s="394"/>
      <c r="I42" s="392" t="s">
        <v>43</v>
      </c>
      <c r="J42" s="393"/>
      <c r="K42" s="394"/>
      <c r="L42" s="85"/>
      <c r="M42" s="85"/>
      <c r="N42" s="85"/>
      <c r="O42" s="85"/>
      <c r="P42" s="85"/>
      <c r="Q42" s="85"/>
      <c r="R42" s="293" t="s">
        <v>44</v>
      </c>
      <c r="S42" s="293"/>
      <c r="T42" s="395"/>
      <c r="U42" s="24"/>
      <c r="V42" s="24"/>
      <c r="W42" s="24"/>
      <c r="X42" s="24"/>
    </row>
    <row r="43" spans="1:24" ht="21" customHeight="1">
      <c r="A43" s="375"/>
      <c r="B43" s="385"/>
      <c r="C43" s="305"/>
      <c r="D43" s="306"/>
      <c r="E43" s="307"/>
      <c r="F43" s="305"/>
      <c r="G43" s="306"/>
      <c r="H43" s="307"/>
      <c r="I43" s="305"/>
      <c r="J43" s="306"/>
      <c r="K43" s="307"/>
      <c r="L43" s="55"/>
      <c r="M43" s="55"/>
      <c r="N43" s="55"/>
      <c r="O43" s="55"/>
      <c r="P43" s="55"/>
      <c r="Q43" s="55"/>
      <c r="R43" s="42" t="s">
        <v>45</v>
      </c>
      <c r="S43" s="42" t="s">
        <v>46</v>
      </c>
      <c r="T43" s="82" t="s">
        <v>47</v>
      </c>
      <c r="U43" s="24"/>
      <c r="V43" s="24"/>
      <c r="W43" s="24"/>
      <c r="X43" s="24"/>
    </row>
    <row r="44" spans="1:24" ht="21" customHeight="1">
      <c r="A44" s="375"/>
      <c r="B44" s="83">
        <v>1</v>
      </c>
      <c r="C44" s="387"/>
      <c r="D44" s="353"/>
      <c r="E44" s="353"/>
      <c r="F44" s="57">
        <v>2010</v>
      </c>
      <c r="G44" s="57">
        <v>3</v>
      </c>
      <c r="H44" s="57">
        <v>1</v>
      </c>
      <c r="I44" s="57">
        <v>2010</v>
      </c>
      <c r="J44" s="57">
        <v>8</v>
      </c>
      <c r="K44" s="57">
        <v>31</v>
      </c>
      <c r="L44" s="35">
        <f t="shared" ref="L44:M47" si="4">I44</f>
        <v>2010</v>
      </c>
      <c r="M44" s="35">
        <f t="shared" si="4"/>
        <v>8</v>
      </c>
      <c r="N44" s="35">
        <f>IF(M44=2,IF((ISERROR(SEARCH(L44,"19681972197619801984198819921996200020042008",1)))=TRUE,IF(K44&lt;28,K44,30),IF(K44&lt;29,K44,30)),IF(K44&gt;30,30,K44))</f>
        <v>30</v>
      </c>
      <c r="O44" s="35">
        <f>IF(OR(F44&gt;0,G44&gt;0),IF(H44&gt;K44,IF(G44&gt;=M44,L44-F44-1,L44-F44),IF(G44&gt;M44,L44-F44-1,L44-F44))," ")</f>
        <v>0</v>
      </c>
      <c r="P44" s="35">
        <f>IF(OR(F44&gt;0,G44&gt;0),IF(H44&lt;=N44,IF(G44&lt;=M44,M44-G44,M44+12-G44),IF(G44&lt;M44,M44-G44-1,M44+12-G44-1))," ")</f>
        <v>5</v>
      </c>
      <c r="Q44" s="35">
        <f>IF(F44="","",IF(H44=31,IF(H44&lt;=N44,N44-H44+2,N44+30-H44+2),IF(H44&lt;=N44,N44-H44+1,N44+30-H44+1)))</f>
        <v>30</v>
      </c>
      <c r="R44" s="58">
        <f>IF(F44&gt;0,IF(P44&gt;=11,IF(Q44&gt;=30,O44+1,O44),O44)," ")</f>
        <v>0</v>
      </c>
      <c r="S44" s="58">
        <f>IF(AND(F44="",I44=""),"",IF(Q44&gt;=30,IF(P44&gt;=11,0,P44+1),P44))</f>
        <v>6</v>
      </c>
      <c r="T44" s="59">
        <f>IF(AND(F44="",I44=""),"",IF(Q44&gt;=30,Q44-30,Q44))</f>
        <v>0</v>
      </c>
      <c r="U44" s="24"/>
      <c r="V44" s="51"/>
      <c r="W44" s="24"/>
      <c r="X44" s="24"/>
    </row>
    <row r="45" spans="1:24" ht="21" customHeight="1">
      <c r="A45" s="375"/>
      <c r="B45" s="83">
        <v>2</v>
      </c>
      <c r="C45" s="353"/>
      <c r="D45" s="353"/>
      <c r="E45" s="353"/>
      <c r="F45" s="57"/>
      <c r="G45" s="57"/>
      <c r="H45" s="57"/>
      <c r="I45" s="57"/>
      <c r="J45" s="57"/>
      <c r="K45" s="57"/>
      <c r="L45" s="35">
        <f t="shared" si="4"/>
        <v>0</v>
      </c>
      <c r="M45" s="35">
        <f t="shared" si="4"/>
        <v>0</v>
      </c>
      <c r="N45" s="35">
        <f>IF(M45=2,IF((ISERROR(SEARCH(L45,"19681972197619801984198819921996200020042008",1)))=TRUE,IF(K45&lt;28,K45,30),IF(K45&lt;29,K45,30)),IF(K45&gt;30,30,K45))</f>
        <v>0</v>
      </c>
      <c r="O45" s="35" t="str">
        <f>IF(OR(F45&gt;0,G45&gt;0),IF(H45&gt;K45,IF(G45&gt;=M45,L45-F45-1,L45-F45),IF(G45&gt;M45,L45-F45-1,L45-F45))," ")</f>
        <v xml:space="preserve"> </v>
      </c>
      <c r="P45" s="35" t="str">
        <f>IF(OR(F45&gt;0,G45&gt;0),IF(H45&lt;=N45,IF(G45&lt;=M45,M45-G45,M45+12-G45),IF(G45&lt;M45,M45-G45-1,M45+12-G45-1))," ")</f>
        <v xml:space="preserve"> </v>
      </c>
      <c r="Q45" s="35" t="str">
        <f>IF(F45="","",IF(H45=31,IF(H45&lt;=N45,N45-H45+2,N45+30-H45+2),IF(H45&lt;=N45,N45-H45+1,N45+30-H45+1)))</f>
        <v/>
      </c>
      <c r="R45" s="58" t="str">
        <f>IF(F45&gt;0,IF(P45&gt;=11,IF(Q45&gt;=30,O45+1,O45),O45)," ")</f>
        <v xml:space="preserve"> </v>
      </c>
      <c r="S45" s="58" t="str">
        <f>IF(AND(F45="",I45=""),"",IF(Q45&gt;=30,IF(P45&gt;=11,0,P45+1),P45))</f>
        <v/>
      </c>
      <c r="T45" s="59" t="str">
        <f>IF(AND(F45="",I45=""),"",IF(Q45&gt;=30,Q45-30,Q45))</f>
        <v/>
      </c>
      <c r="U45" s="24"/>
      <c r="V45" s="51"/>
      <c r="W45" s="24"/>
      <c r="X45" s="24"/>
    </row>
    <row r="46" spans="1:24" ht="21" customHeight="1">
      <c r="A46" s="375"/>
      <c r="B46" s="83">
        <v>3</v>
      </c>
      <c r="C46" s="353"/>
      <c r="D46" s="353"/>
      <c r="E46" s="353"/>
      <c r="F46" s="57"/>
      <c r="G46" s="57"/>
      <c r="H46" s="57"/>
      <c r="I46" s="57"/>
      <c r="J46" s="57"/>
      <c r="K46" s="57"/>
      <c r="L46" s="35">
        <f t="shared" si="4"/>
        <v>0</v>
      </c>
      <c r="M46" s="35">
        <f t="shared" si="4"/>
        <v>0</v>
      </c>
      <c r="N46" s="35">
        <f>IF(M46=2,IF((ISERROR(SEARCH(L46,"19681972197619801984198819921996200020042008",1)))=TRUE,IF(K46&lt;28,K46,30),IF(K46&lt;29,K46,30)),IF(K46&gt;30,30,K46))</f>
        <v>0</v>
      </c>
      <c r="O46" s="35" t="str">
        <f>IF(OR(F46&gt;0,G46&gt;0),IF(H46&gt;K46,IF(G46&gt;=M46,L46-F46-1,L46-F46),IF(G46&gt;M46,L46-F46-1,L46-F46))," ")</f>
        <v xml:space="preserve"> </v>
      </c>
      <c r="P46" s="35" t="str">
        <f>IF(OR(F46&gt;0,G46&gt;0),IF(H46&lt;=N46,IF(G46&lt;=M46,M46-G46,M46+12-G46),IF(G46&lt;M46,M46-G46-1,M46+12-G46-1))," ")</f>
        <v xml:space="preserve"> </v>
      </c>
      <c r="Q46" s="35" t="str">
        <f>IF(F46="","",IF(H46=31,IF(H46&lt;=N46,N46-H46+2,N46+30-H46+2),IF(H46&lt;=N46,N46-H46+1,N46+30-H46+1)))</f>
        <v/>
      </c>
      <c r="R46" s="58" t="str">
        <f>IF(F46&gt;0,IF(P46&gt;=11,IF(Q46&gt;=30,O46+1,O46),O46)," ")</f>
        <v xml:space="preserve"> </v>
      </c>
      <c r="S46" s="58" t="str">
        <f>IF(AND(F46="",I46=""),"",IF(Q46&gt;=30,IF(P46&gt;=11,0,P46+1),P46))</f>
        <v/>
      </c>
      <c r="T46" s="59" t="str">
        <f>IF(AND(F46="",I46=""),"",IF(Q46&gt;=30,Q46-30,Q46))</f>
        <v/>
      </c>
      <c r="U46" s="24"/>
      <c r="V46" s="51"/>
      <c r="W46" s="24"/>
      <c r="X46" s="24"/>
    </row>
    <row r="47" spans="1:24" ht="21" customHeight="1">
      <c r="A47" s="375"/>
      <c r="B47" s="83">
        <v>4</v>
      </c>
      <c r="C47" s="353"/>
      <c r="D47" s="353"/>
      <c r="E47" s="353"/>
      <c r="F47" s="57"/>
      <c r="G47" s="57"/>
      <c r="H47" s="57"/>
      <c r="I47" s="57"/>
      <c r="J47" s="57"/>
      <c r="K47" s="57"/>
      <c r="L47" s="35">
        <f t="shared" si="4"/>
        <v>0</v>
      </c>
      <c r="M47" s="35">
        <f t="shared" si="4"/>
        <v>0</v>
      </c>
      <c r="N47" s="35">
        <f>IF(M47=2,IF((ISERROR(SEARCH(L47,"19681972197619801984198819921996200020042008",1)))=TRUE,IF(K47&lt;28,K47,30),IF(K47&lt;29,K47,30)),IF(K47&gt;30,30,K47))</f>
        <v>0</v>
      </c>
      <c r="O47" s="35" t="str">
        <f>IF(OR(F47&gt;0,G47&gt;0),IF(H47&gt;K47,IF(G47&gt;=M47,L47-F47-1,L47-F47),IF(G47&gt;M47,L47-F47-1,L47-F47))," ")</f>
        <v xml:space="preserve"> </v>
      </c>
      <c r="P47" s="35" t="str">
        <f>IF(OR(F47&gt;0,G47&gt;0),IF(H47&lt;=N47,IF(G47&lt;=M47,M47-G47,M47+12-G47),IF(G47&lt;M47,M47-G47-1,M47+12-G47-1))," ")</f>
        <v xml:space="preserve"> </v>
      </c>
      <c r="Q47" s="35" t="str">
        <f>IF(F47="","",IF(H47=31,IF(H47&lt;=N47,N47-H47+2,N47+30-H47+2),IF(H47&lt;=N47,N47-H47+1,N47+30-H47+1)))</f>
        <v/>
      </c>
      <c r="R47" s="58" t="str">
        <f>IF(F47&gt;0,IF(P47&gt;=11,IF(Q47&gt;=30,O47+1,O47),O47)," ")</f>
        <v xml:space="preserve"> </v>
      </c>
      <c r="S47" s="58" t="str">
        <f>IF(AND(F47="",I47=""),"",IF(Q47&gt;=30,IF(P47&gt;=11,0,P47+1),P47))</f>
        <v/>
      </c>
      <c r="T47" s="59" t="str">
        <f>IF(AND(F47="",I47=""),"",IF(Q47&gt;=30,Q47-30,Q47))</f>
        <v/>
      </c>
      <c r="U47" s="24"/>
      <c r="V47" s="51"/>
      <c r="W47" s="24"/>
      <c r="X47" s="24"/>
    </row>
    <row r="48" spans="1:24" ht="21" customHeight="1" thickBot="1">
      <c r="A48" s="375"/>
      <c r="B48" s="46" t="s">
        <v>80</v>
      </c>
      <c r="C48" s="399" t="s">
        <v>81</v>
      </c>
      <c r="D48" s="400"/>
      <c r="E48" s="400"/>
      <c r="F48" s="400"/>
      <c r="G48" s="400"/>
      <c r="H48" s="400"/>
      <c r="I48" s="400"/>
      <c r="J48" s="400"/>
      <c r="K48" s="401"/>
      <c r="L48" s="86"/>
      <c r="M48" s="86"/>
      <c r="N48" s="86"/>
      <c r="O48" s="86"/>
      <c r="P48" s="86"/>
      <c r="Q48" s="86"/>
      <c r="R48" s="64">
        <f>SUM(R44:R47)+INT((SUM(S44:S47)+INT(SUM(T44:T47)/30))/12)</f>
        <v>0</v>
      </c>
      <c r="S48" s="64">
        <f>MOD(SUM(S44:S47)+INT(SUM(T44:T47)/30),12)</f>
        <v>6</v>
      </c>
      <c r="T48" s="65">
        <f>MOD(SUM(T44:T47),30)</f>
        <v>0</v>
      </c>
      <c r="U48" s="84"/>
      <c r="V48" s="87"/>
      <c r="W48" s="24"/>
      <c r="X48" s="24"/>
    </row>
    <row r="49" spans="1:30" ht="18.75" customHeight="1">
      <c r="A49" s="375"/>
      <c r="B49" s="297" t="s">
        <v>82</v>
      </c>
      <c r="C49" s="298"/>
      <c r="D49" s="298"/>
      <c r="E49" s="298"/>
      <c r="F49" s="298"/>
      <c r="G49" s="298"/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  <c r="S49" s="298"/>
      <c r="T49" s="299"/>
      <c r="U49" s="24"/>
      <c r="V49" s="24">
        <f>IF(S40-S48-W49&gt;=0,0,1)</f>
        <v>1</v>
      </c>
      <c r="W49" s="24">
        <f>IF(T40-T48&gt;=0,0,1)</f>
        <v>0</v>
      </c>
      <c r="X49" s="24"/>
    </row>
    <row r="50" spans="1:30" ht="21" customHeight="1" thickBot="1">
      <c r="A50" s="376"/>
      <c r="B50" s="88" t="s">
        <v>48</v>
      </c>
      <c r="C50" s="411" t="s">
        <v>83</v>
      </c>
      <c r="D50" s="411"/>
      <c r="E50" s="411"/>
      <c r="F50" s="411"/>
      <c r="G50" s="411"/>
      <c r="H50" s="411"/>
      <c r="I50" s="411"/>
      <c r="J50" s="411"/>
      <c r="K50" s="412"/>
      <c r="L50" s="89"/>
      <c r="M50" s="89"/>
      <c r="N50" s="89"/>
      <c r="O50" s="89"/>
      <c r="P50" s="89"/>
      <c r="Q50" s="89"/>
      <c r="R50" s="90">
        <f>R40-R48-V49</f>
        <v>10</v>
      </c>
      <c r="S50" s="91">
        <f>IF(S40-S48-W49&gt;=0,S40-S48-W49,S40-S48-W49+12)</f>
        <v>6</v>
      </c>
      <c r="T50" s="91">
        <f>IF(T40-T48&gt;=0,T40-T48,T40-T48+30)</f>
        <v>0</v>
      </c>
      <c r="U50" s="24"/>
      <c r="V50" s="69">
        <f>R50+IF(S50*0.01+IF(T50&gt;=15,1,0)*0.01&gt;=0.12,1,S50*0.01+IF(T50&gt;=15,1,0)*0.01)</f>
        <v>10.06</v>
      </c>
      <c r="W50" s="24"/>
      <c r="X50" s="24"/>
    </row>
    <row r="51" spans="1:30" ht="21" customHeight="1">
      <c r="A51" s="374" t="s">
        <v>84</v>
      </c>
      <c r="B51" s="297" t="s">
        <v>85</v>
      </c>
      <c r="C51" s="298"/>
      <c r="D51" s="298"/>
      <c r="E51" s="298"/>
      <c r="F51" s="298"/>
      <c r="G51" s="298"/>
      <c r="H51" s="298"/>
      <c r="I51" s="298"/>
      <c r="J51" s="298"/>
      <c r="K51" s="298"/>
      <c r="L51" s="298"/>
      <c r="M51" s="298"/>
      <c r="N51" s="298"/>
      <c r="O51" s="298"/>
      <c r="P51" s="298"/>
      <c r="Q51" s="298"/>
      <c r="R51" s="298"/>
      <c r="S51" s="298"/>
      <c r="T51" s="299"/>
      <c r="U51" s="24"/>
      <c r="V51" s="24"/>
      <c r="W51" s="24"/>
      <c r="X51" s="24"/>
    </row>
    <row r="52" spans="1:30" ht="21" customHeight="1">
      <c r="A52" s="375"/>
      <c r="B52" s="74" t="s">
        <v>32</v>
      </c>
      <c r="C52" s="377" t="s">
        <v>86</v>
      </c>
      <c r="D52" s="378"/>
      <c r="E52" s="378"/>
      <c r="F52" s="378"/>
      <c r="G52" s="378"/>
      <c r="H52" s="378"/>
      <c r="I52" s="378"/>
      <c r="J52" s="378"/>
      <c r="K52" s="378"/>
      <c r="L52" s="75"/>
      <c r="M52" s="75"/>
      <c r="N52" s="75"/>
      <c r="O52" s="34">
        <f>R53</f>
        <v>2010</v>
      </c>
      <c r="P52" s="34">
        <f>S53</f>
        <v>3</v>
      </c>
      <c r="Q52" s="34">
        <f>T53</f>
        <v>1</v>
      </c>
      <c r="R52" s="118">
        <v>2021</v>
      </c>
      <c r="S52" s="118">
        <v>2</v>
      </c>
      <c r="T52" s="119">
        <v>28</v>
      </c>
      <c r="U52" s="35">
        <f>R52</f>
        <v>2021</v>
      </c>
      <c r="V52" s="35">
        <f>S52</f>
        <v>2</v>
      </c>
      <c r="W52" s="35">
        <f>IF(V52=2,IF((ISERROR(SEARCH(U52,"19681972197619801984198819921996200020042008",1)))=TRUE,IF(T52&lt;28,T52,30),IF(T52&lt;29,T52,30)),IF(T52&gt;30,30,T52))</f>
        <v>30</v>
      </c>
      <c r="X52" s="76">
        <f>IF(OR(O52&gt;0,P52&gt;0),IF(Q52&gt;T52,IF(P52&gt;=V52,U52-O52-1,U52-O52),IF(P52&gt;V52,U52-O52-1,U52-O52))," ")</f>
        <v>10</v>
      </c>
      <c r="Y52" s="76">
        <f>IF(OR(O52&gt;0,P52&gt;0),IF(Q52&lt;=W52,IF(P52&lt;=V52,V52-P52,V52+12-P52),IF(P52&lt;V52,V52-P52-1,V52+12-P52-1))," ")</f>
        <v>11</v>
      </c>
      <c r="Z52" s="77">
        <f>IF(O52="","",IF(Q52=31,IF(Q52&lt;=W52,W52-Q52+2,W52+30-Q52+2),IF(Q52&lt;=W52,W52-Q52+1,W52+30-Q52+1)))</f>
        <v>30</v>
      </c>
    </row>
    <row r="53" spans="1:30" ht="21" customHeight="1">
      <c r="A53" s="375"/>
      <c r="B53" s="41" t="s">
        <v>71</v>
      </c>
      <c r="C53" s="413" t="s">
        <v>87</v>
      </c>
      <c r="D53" s="414"/>
      <c r="E53" s="414"/>
      <c r="F53" s="414"/>
      <c r="G53" s="414"/>
      <c r="H53" s="414"/>
      <c r="I53" s="414"/>
      <c r="J53" s="414"/>
      <c r="K53" s="414"/>
      <c r="L53" s="92"/>
      <c r="M53" s="92"/>
      <c r="N53" s="92"/>
      <c r="O53" s="92"/>
      <c r="P53" s="92"/>
      <c r="Q53" s="92"/>
      <c r="R53" s="79">
        <v>2010</v>
      </c>
      <c r="S53" s="79">
        <v>3</v>
      </c>
      <c r="T53" s="80">
        <v>1</v>
      </c>
      <c r="AA53" s="93" t="s">
        <v>77</v>
      </c>
      <c r="AB53" s="94">
        <f>IF(R53="",0,IF(O52&gt;0,IF(Y52&gt;=11,IF(Z52&gt;=30,X52+1,X52),X52)," "))</f>
        <v>11</v>
      </c>
      <c r="AC53" s="94">
        <f>IF(S53="",0,IF(AND(O52="",R52=""),"",IF(Z52&gt;=30,IF(Y52&gt;=11,0,Y52+1),Y52)))</f>
        <v>0</v>
      </c>
      <c r="AD53" s="95">
        <f>IF(T53="",0,IF(AND(O52="",R52=""),"",IF(Z52&gt;=30,Z52-30,Z52)))</f>
        <v>0</v>
      </c>
    </row>
    <row r="54" spans="1:30" ht="21" customHeight="1">
      <c r="A54" s="375"/>
      <c r="B54" s="415" t="s">
        <v>88</v>
      </c>
      <c r="C54" s="416"/>
      <c r="D54" s="416"/>
      <c r="E54" s="416"/>
      <c r="F54" s="416"/>
      <c r="G54" s="416"/>
      <c r="H54" s="416"/>
      <c r="I54" s="416"/>
      <c r="J54" s="416"/>
      <c r="K54" s="416"/>
      <c r="L54" s="416"/>
      <c r="M54" s="416"/>
      <c r="N54" s="416"/>
      <c r="O54" s="416"/>
      <c r="P54" s="416"/>
      <c r="Q54" s="416"/>
      <c r="R54" s="416"/>
      <c r="S54" s="416"/>
      <c r="T54" s="417"/>
      <c r="AA54" s="96" t="s">
        <v>89</v>
      </c>
      <c r="AB54" s="97">
        <f>R61</f>
        <v>0</v>
      </c>
      <c r="AC54" s="97">
        <f>S61</f>
        <v>0</v>
      </c>
      <c r="AD54" s="98">
        <f>T61</f>
        <v>0</v>
      </c>
    </row>
    <row r="55" spans="1:30" ht="21" customHeight="1">
      <c r="A55" s="375"/>
      <c r="B55" s="391"/>
      <c r="C55" s="392" t="s">
        <v>74</v>
      </c>
      <c r="D55" s="393"/>
      <c r="E55" s="394"/>
      <c r="F55" s="392" t="s">
        <v>42</v>
      </c>
      <c r="G55" s="393"/>
      <c r="H55" s="394"/>
      <c r="I55" s="392" t="s">
        <v>43</v>
      </c>
      <c r="J55" s="393"/>
      <c r="K55" s="394"/>
      <c r="L55" s="85"/>
      <c r="M55" s="85"/>
      <c r="N55" s="85"/>
      <c r="O55" s="85"/>
      <c r="P55" s="85"/>
      <c r="Q55" s="85"/>
      <c r="R55" s="293" t="s">
        <v>44</v>
      </c>
      <c r="S55" s="293"/>
      <c r="T55" s="395"/>
      <c r="U55" s="24"/>
      <c r="AB55" s="99">
        <f>SUM(AB53:AB54)+INT((SUM(AC53:AC54)+INT(SUM(AD53:AD54)/30))/12)</f>
        <v>11</v>
      </c>
      <c r="AC55" s="99">
        <f>MOD(SUM(AC53:AC54)+INT(SUM(AD53:AD54)/30),12)</f>
        <v>0</v>
      </c>
      <c r="AD55" s="100">
        <f>MOD(SUM(AD53:AD54),30)</f>
        <v>0</v>
      </c>
    </row>
    <row r="56" spans="1:30" ht="21" customHeight="1">
      <c r="A56" s="375"/>
      <c r="B56" s="385"/>
      <c r="C56" s="305"/>
      <c r="D56" s="306"/>
      <c r="E56" s="307"/>
      <c r="F56" s="305"/>
      <c r="G56" s="306"/>
      <c r="H56" s="307"/>
      <c r="I56" s="305"/>
      <c r="J56" s="306"/>
      <c r="K56" s="307"/>
      <c r="L56" s="55"/>
      <c r="M56" s="55"/>
      <c r="N56" s="55"/>
      <c r="O56" s="55"/>
      <c r="P56" s="55"/>
      <c r="Q56" s="55"/>
      <c r="R56" s="42" t="s">
        <v>45</v>
      </c>
      <c r="S56" s="42" t="s">
        <v>46</v>
      </c>
      <c r="T56" s="82" t="s">
        <v>47</v>
      </c>
      <c r="U56" s="24"/>
      <c r="V56" s="24"/>
      <c r="W56" s="24"/>
      <c r="X56" s="24"/>
    </row>
    <row r="57" spans="1:30" ht="17.25" customHeight="1">
      <c r="A57" s="375"/>
      <c r="B57" s="83">
        <v>1</v>
      </c>
      <c r="C57" s="418"/>
      <c r="D57" s="418"/>
      <c r="E57" s="418"/>
      <c r="F57" s="57"/>
      <c r="G57" s="57"/>
      <c r="H57" s="57"/>
      <c r="I57" s="57"/>
      <c r="J57" s="57"/>
      <c r="K57" s="57"/>
      <c r="L57" s="35">
        <f t="shared" ref="L57:M60" si="5">I57</f>
        <v>0</v>
      </c>
      <c r="M57" s="35">
        <f t="shared" si="5"/>
        <v>0</v>
      </c>
      <c r="N57" s="35">
        <f>IF(M57=2,IF((ISERROR(SEARCH(L57,"19681972197619801984198819921996200020042008",1)))=TRUE,IF(K57&lt;28,K57,30),IF(K57&lt;29,K57,30)),IF(K57&gt;30,30,K57))</f>
        <v>0</v>
      </c>
      <c r="O57" s="35" t="str">
        <f>IF(OR(F57&gt;0,G57&gt;0),IF(H57&gt;K57,IF(G57&gt;=M57,L57-F57-1,L57-F57),IF(G57&gt;M57,L57-F57-1,L57-F57))," ")</f>
        <v xml:space="preserve"> </v>
      </c>
      <c r="P57" s="35" t="str">
        <f>IF(OR(F57&gt;0,G57&gt;0),IF(H57&lt;=N57,IF(G57&lt;=M57,M57-G57,M57+12-G57),IF(G57&lt;M57,M57-G57-1,M57+12-G57-1))," ")</f>
        <v xml:space="preserve"> </v>
      </c>
      <c r="Q57" s="35" t="str">
        <f>IF(F57="","",IF(H57=31,IF(H57&lt;=N57,N57-H57+2,N57+30-H57+2),IF(H57&lt;=N57,N57-H57+1,N57+30-H57+1)))</f>
        <v/>
      </c>
      <c r="R57" s="58" t="str">
        <f>IF(F57&gt;0,IF(P57&gt;=11,IF(Q57&gt;=30,O57+1,O57),O57)," ")</f>
        <v xml:space="preserve"> </v>
      </c>
      <c r="S57" s="58" t="str">
        <f>IF(AND(F57="",I57=""),"",IF(Q57&gt;=30,IF(P57&gt;=11,0,P57+1),P57))</f>
        <v/>
      </c>
      <c r="T57" s="59" t="str">
        <f>IF(AND(F57="",I57=""),"",IF(Q57&gt;=30,Q57-30,Q57))</f>
        <v/>
      </c>
      <c r="U57" s="24"/>
      <c r="V57" s="51"/>
      <c r="W57" s="24"/>
      <c r="X57" s="24"/>
    </row>
    <row r="58" spans="1:30" ht="17.25" customHeight="1">
      <c r="A58" s="375"/>
      <c r="B58" s="83">
        <v>2</v>
      </c>
      <c r="C58" s="353"/>
      <c r="D58" s="353"/>
      <c r="E58" s="353"/>
      <c r="F58" s="57"/>
      <c r="G58" s="57"/>
      <c r="H58" s="57"/>
      <c r="I58" s="57"/>
      <c r="J58" s="57"/>
      <c r="K58" s="57"/>
      <c r="L58" s="35">
        <f t="shared" si="5"/>
        <v>0</v>
      </c>
      <c r="M58" s="35">
        <f t="shared" si="5"/>
        <v>0</v>
      </c>
      <c r="N58" s="35">
        <f>IF(M58=2,IF((ISERROR(SEARCH(L58,"19681972197619801984198819921996200020042008",1)))=TRUE,IF(K58&lt;28,K58,30),IF(K58&lt;29,K58,30)),IF(K58&gt;30,30,K58))</f>
        <v>0</v>
      </c>
      <c r="O58" s="35" t="str">
        <f>IF(OR(F58&gt;0,G58&gt;0),IF(H58&gt;K58,IF(G58&gt;=M58,L58-F58-1,L58-F58),IF(G58&gt;M58,L58-F58-1,L58-F58))," ")</f>
        <v xml:space="preserve"> </v>
      </c>
      <c r="P58" s="35" t="str">
        <f>IF(OR(F58&gt;0,G58&gt;0),IF(H58&lt;=N58,IF(G58&lt;=M58,M58-G58,M58+12-G58),IF(G58&lt;M58,M58-G58-1,M58+12-G58-1))," ")</f>
        <v xml:space="preserve"> </v>
      </c>
      <c r="Q58" s="35" t="str">
        <f>IF(F58="","",IF(H58=31,IF(H58&lt;=N58,N58-H58+2,N58+30-H58+2),IF(H58&lt;=N58,N58-H58+1,N58+30-H58+1)))</f>
        <v/>
      </c>
      <c r="R58" s="58" t="str">
        <f>IF(F58&gt;0,IF(P58&gt;=11,IF(Q58&gt;=30,O58+1,O58),O58)," ")</f>
        <v xml:space="preserve"> </v>
      </c>
      <c r="S58" s="58" t="str">
        <f>IF(AND(F58="",I58=""),"",IF(Q58&gt;=30,IF(P58&gt;=11,0,P58+1),P58))</f>
        <v/>
      </c>
      <c r="T58" s="59" t="str">
        <f>IF(AND(F58="",I58=""),"",IF(Q58&gt;=30,Q58-30,Q58))</f>
        <v/>
      </c>
      <c r="U58" s="24"/>
      <c r="V58" s="51"/>
      <c r="W58" s="24"/>
      <c r="X58" s="24"/>
    </row>
    <row r="59" spans="1:30" ht="17.25" customHeight="1">
      <c r="A59" s="375"/>
      <c r="B59" s="83">
        <v>3</v>
      </c>
      <c r="C59" s="410"/>
      <c r="D59" s="408"/>
      <c r="E59" s="409"/>
      <c r="F59" s="57"/>
      <c r="G59" s="57"/>
      <c r="H59" s="57"/>
      <c r="I59" s="57"/>
      <c r="J59" s="57"/>
      <c r="K59" s="57"/>
      <c r="L59" s="35">
        <f t="shared" si="5"/>
        <v>0</v>
      </c>
      <c r="M59" s="35">
        <f t="shared" si="5"/>
        <v>0</v>
      </c>
      <c r="N59" s="35">
        <f>IF(M59=2,IF((ISERROR(SEARCH(L59,"19681972197619801984198819921996200020042008",1)))=TRUE,IF(K59&lt;28,K59,30),IF(K59&lt;29,K59,30)),IF(K59&gt;30,30,K59))</f>
        <v>0</v>
      </c>
      <c r="O59" s="35" t="str">
        <f>IF(OR(F59&gt;0,G59&gt;0),IF(H59&gt;K59,IF(G59&gt;=M59,L59-F59-1,L59-F59),IF(G59&gt;M59,L59-F59-1,L59-F59))," ")</f>
        <v xml:space="preserve"> </v>
      </c>
      <c r="P59" s="35" t="str">
        <f>IF(OR(F59&gt;0,G59&gt;0),IF(H59&lt;=N59,IF(G59&lt;=M59,M59-G59,M59+12-G59),IF(G59&lt;M59,M59-G59-1,M59+12-G59-1))," ")</f>
        <v xml:space="preserve"> </v>
      </c>
      <c r="Q59" s="35" t="str">
        <f>IF(F59="","",IF(H59=31,IF(H59&lt;=N59,N59-H59+2,N59+30-H59+2),IF(H59&lt;=N59,N59-H59+1,N59+30-H59+1)))</f>
        <v/>
      </c>
      <c r="R59" s="58" t="str">
        <f>IF(F59&gt;0,IF(P59&gt;=11,IF(Q59&gt;=30,O59+1,O59),O59)," ")</f>
        <v xml:space="preserve"> </v>
      </c>
      <c r="S59" s="58" t="str">
        <f>IF(AND(F59="",I59=""),"",IF(Q59&gt;=30,IF(P59&gt;=11,0,P59+1),P59))</f>
        <v/>
      </c>
      <c r="T59" s="59" t="str">
        <f>IF(AND(F59="",I59=""),"",IF(Q59&gt;=30,Q59-30,Q59))</f>
        <v/>
      </c>
      <c r="U59" s="24"/>
      <c r="V59" s="51"/>
      <c r="W59" s="24"/>
      <c r="X59" s="24"/>
    </row>
    <row r="60" spans="1:30" ht="17.25" customHeight="1">
      <c r="A60" s="375"/>
      <c r="B60" s="83">
        <v>4</v>
      </c>
      <c r="C60" s="419"/>
      <c r="D60" s="408"/>
      <c r="E60" s="409"/>
      <c r="F60" s="57"/>
      <c r="G60" s="57"/>
      <c r="H60" s="57"/>
      <c r="I60" s="57"/>
      <c r="J60" s="57"/>
      <c r="K60" s="57"/>
      <c r="L60" s="35">
        <f t="shared" si="5"/>
        <v>0</v>
      </c>
      <c r="M60" s="35">
        <f t="shared" si="5"/>
        <v>0</v>
      </c>
      <c r="N60" s="35">
        <f>IF(M60=2,IF((ISERROR(SEARCH(L60,"19681972197619801984198819921996200020042008",1)))=TRUE,IF(K60&lt;28,K60,30),IF(K60&lt;29,K60,30)),IF(K60&gt;30,30,K60))</f>
        <v>0</v>
      </c>
      <c r="O60" s="35" t="str">
        <f>IF(OR(F60&gt;0,G60&gt;0),IF(H60&gt;K60,IF(G60&gt;=M60,L60-F60-1,L60-F60),IF(G60&gt;M60,L60-F60-1,L60-F60))," ")</f>
        <v xml:space="preserve"> </v>
      </c>
      <c r="P60" s="35" t="str">
        <f>IF(OR(F60&gt;0,G60&gt;0),IF(H60&lt;=N60,IF(G60&lt;=M60,M60-G60,M60+12-G60),IF(G60&lt;M60,M60-G60-1,M60+12-G60-1))," ")</f>
        <v xml:space="preserve"> </v>
      </c>
      <c r="Q60" s="35" t="str">
        <f>IF(F60="","",IF(H60=31,IF(H60&lt;=N60,N60-H60+2,N60+30-H60+2),IF(H60&lt;=N60,N60-H60+1,N60+30-H60+1)))</f>
        <v/>
      </c>
      <c r="R60" s="58" t="str">
        <f>IF(F60&gt;0,IF(P60&gt;=11,IF(Q60&gt;=30,O60+1,O60),O60)," ")</f>
        <v xml:space="preserve"> </v>
      </c>
      <c r="S60" s="58" t="str">
        <f>IF(AND(F60="",I60=""),"",IF(Q60&gt;=30,IF(P60&gt;=11,0,P60+1),P60))</f>
        <v/>
      </c>
      <c r="T60" s="59" t="str">
        <f>IF(AND(F60="",I60=""),"",IF(Q60&gt;=30,Q60-30,Q60))</f>
        <v/>
      </c>
      <c r="U60" s="24"/>
      <c r="V60" s="51"/>
      <c r="W60" s="24"/>
      <c r="X60" s="24"/>
    </row>
    <row r="61" spans="1:30" ht="21" customHeight="1">
      <c r="A61" s="375"/>
      <c r="B61" s="83"/>
      <c r="C61" s="420" t="s">
        <v>90</v>
      </c>
      <c r="D61" s="421"/>
      <c r="E61" s="421"/>
      <c r="F61" s="421"/>
      <c r="G61" s="421"/>
      <c r="H61" s="421"/>
      <c r="I61" s="421"/>
      <c r="J61" s="421"/>
      <c r="K61" s="422"/>
      <c r="L61" s="101"/>
      <c r="M61" s="101"/>
      <c r="N61" s="101"/>
      <c r="O61" s="101"/>
      <c r="P61" s="101"/>
      <c r="Q61" s="101"/>
      <c r="R61" s="99">
        <f>SUM(R57:R60)+INT((SUM(S57:S60)+INT(SUM(T57:T60)/30))/12)</f>
        <v>0</v>
      </c>
      <c r="S61" s="99">
        <f>MOD(SUM(S57:S60)+INT(SUM(T57:T60)/30),12)</f>
        <v>0</v>
      </c>
      <c r="T61" s="100">
        <f>MOD(SUM(T57:T60),30)</f>
        <v>0</v>
      </c>
      <c r="U61" s="24"/>
      <c r="V61" s="69">
        <f>R61+IF(S61*0.01+IF(T61&gt;=15,1,0)*0.01&gt;=0.12,1,S61*0.01+IF(T61&gt;=15,1,0)*0.01)</f>
        <v>0</v>
      </c>
      <c r="W61" s="24"/>
      <c r="X61" s="24"/>
    </row>
    <row r="62" spans="1:30" ht="21" customHeight="1">
      <c r="A62" s="375"/>
      <c r="B62" s="83"/>
      <c r="C62" s="402" t="s">
        <v>91</v>
      </c>
      <c r="D62" s="403"/>
      <c r="E62" s="403"/>
      <c r="F62" s="403"/>
      <c r="G62" s="403"/>
      <c r="H62" s="403"/>
      <c r="I62" s="403"/>
      <c r="J62" s="403"/>
      <c r="K62" s="404"/>
      <c r="L62" s="102"/>
      <c r="M62" s="102"/>
      <c r="N62" s="102"/>
      <c r="O62" s="102"/>
      <c r="P62" s="102"/>
      <c r="Q62" s="102"/>
      <c r="R62" s="405" t="s">
        <v>44</v>
      </c>
      <c r="S62" s="306"/>
      <c r="T62" s="406"/>
      <c r="U62" s="24"/>
      <c r="V62" s="51"/>
      <c r="W62" s="24"/>
      <c r="X62" s="24"/>
    </row>
    <row r="63" spans="1:30" ht="21" customHeight="1">
      <c r="A63" s="375"/>
      <c r="B63" s="83">
        <v>1</v>
      </c>
      <c r="C63" s="407"/>
      <c r="D63" s="408"/>
      <c r="E63" s="409"/>
      <c r="F63" s="57"/>
      <c r="G63" s="57"/>
      <c r="H63" s="57"/>
      <c r="I63" s="57"/>
      <c r="J63" s="57"/>
      <c r="K63" s="57"/>
      <c r="L63" s="35">
        <f t="shared" ref="L63:M67" si="6">I63</f>
        <v>0</v>
      </c>
      <c r="M63" s="35">
        <f t="shared" si="6"/>
        <v>0</v>
      </c>
      <c r="N63" s="35">
        <f>IF(M63=2,IF((ISERROR(SEARCH(L63,"19681972197619801984198819921996200020042008",1)))=TRUE,IF(K63&lt;28,K63,30),IF(K63&lt;29,K63,30)),IF(K63&gt;30,30,K63))</f>
        <v>0</v>
      </c>
      <c r="O63" s="35" t="str">
        <f>IF(OR(F63&gt;0,G63&gt;0),IF(H63&gt;K63,IF(G63&gt;=M63,L63-F63-1,L63-F63),IF(G63&gt;M63,L63-F63-1,L63-F63))," ")</f>
        <v xml:space="preserve"> </v>
      </c>
      <c r="P63" s="35" t="str">
        <f>IF(OR(F63&gt;0,G63&gt;0),IF(H63&lt;=N63,IF(G63&lt;=M63,M63-G63,M63+12-G63),IF(G63&lt;M63,M63-G63-1,M63+12-G63-1))," ")</f>
        <v xml:space="preserve"> </v>
      </c>
      <c r="Q63" s="35" t="str">
        <f>IF(F63="","",IF(H63=31,IF(H63&lt;=N63,N63-H63+2,N63+30-H63+2),IF(H63&lt;=N63,N63-H63+1,N63+30-H63+1)))</f>
        <v/>
      </c>
      <c r="R63" s="58" t="str">
        <f>IF(F63&gt;0,IF(P63&gt;=11,IF(Q63&gt;=30,O63+1,O63),O63)," ")</f>
        <v xml:space="preserve"> </v>
      </c>
      <c r="S63" s="58" t="str">
        <f>IF(AND(F63="",I63=""),"",IF(Q63&gt;=30,IF(P63&gt;=11,0,P63+1),P63))</f>
        <v/>
      </c>
      <c r="T63" s="59" t="str">
        <f>IF(AND(F63="",I63=""),"",IF(Q63&gt;=30,Q63-30,Q63))</f>
        <v/>
      </c>
      <c r="U63" s="24"/>
      <c r="V63" s="51"/>
      <c r="W63" s="24"/>
      <c r="X63" s="24"/>
    </row>
    <row r="64" spans="1:30" ht="21" customHeight="1">
      <c r="A64" s="375"/>
      <c r="B64" s="83">
        <v>2</v>
      </c>
      <c r="C64" s="410"/>
      <c r="D64" s="408"/>
      <c r="E64" s="409"/>
      <c r="F64" s="57"/>
      <c r="G64" s="57"/>
      <c r="H64" s="57"/>
      <c r="I64" s="57"/>
      <c r="J64" s="57"/>
      <c r="K64" s="57"/>
      <c r="L64" s="35">
        <f t="shared" si="6"/>
        <v>0</v>
      </c>
      <c r="M64" s="35">
        <f t="shared" si="6"/>
        <v>0</v>
      </c>
      <c r="N64" s="35">
        <f>IF(M64=2,IF((ISERROR(SEARCH(L64,"19681972197619801984198819921996200020042008",1)))=TRUE,IF(K64&lt;28,K64,30),IF(K64&lt;29,K64,30)),IF(K64&gt;30,30,K64))</f>
        <v>0</v>
      </c>
      <c r="O64" s="35" t="str">
        <f>IF(OR(F64&gt;0,G64&gt;0),IF(H64&gt;K64,IF(G64&gt;=M64,L64-F64-1,L64-F64),IF(G64&gt;M64,L64-F64-1,L64-F64))," ")</f>
        <v xml:space="preserve"> </v>
      </c>
      <c r="P64" s="35" t="str">
        <f>IF(OR(F64&gt;0,G64&gt;0),IF(H64&lt;=N64,IF(G64&lt;=M64,M64-G64,M64+12-G64),IF(G64&lt;M64,M64-G64-1,M64+12-G64-1))," ")</f>
        <v xml:space="preserve"> </v>
      </c>
      <c r="Q64" s="35" t="str">
        <f>IF(F64="","",IF(H64=31,IF(H64&lt;=N64,N64-H64+2,N64+30-H64+2),IF(H64&lt;=N64,N64-H64+1,N64+30-H64+1)))</f>
        <v/>
      </c>
      <c r="R64" s="58" t="str">
        <f>IF(F64&gt;0,IF(P64&gt;=11,IF(Q64&gt;=30,O64+1,O64),O64)," ")</f>
        <v xml:space="preserve"> </v>
      </c>
      <c r="S64" s="58" t="str">
        <f>IF(AND(F64="",I64=""),"",IF(Q64&gt;=30,IF(P64&gt;=11,0,P64+1),P64))</f>
        <v/>
      </c>
      <c r="T64" s="59" t="str">
        <f>IF(AND(F64="",I64=""),"",IF(Q64&gt;=30,Q64-30,Q64))</f>
        <v/>
      </c>
      <c r="U64" s="24"/>
      <c r="V64" s="51"/>
      <c r="W64" s="24"/>
      <c r="X64" s="24"/>
    </row>
    <row r="65" spans="1:24" ht="21" customHeight="1">
      <c r="A65" s="375"/>
      <c r="B65" s="83">
        <v>3</v>
      </c>
      <c r="C65" s="410"/>
      <c r="D65" s="408"/>
      <c r="E65" s="409"/>
      <c r="F65" s="57"/>
      <c r="G65" s="57"/>
      <c r="H65" s="57"/>
      <c r="I65" s="57"/>
      <c r="J65" s="57"/>
      <c r="K65" s="57"/>
      <c r="L65" s="35">
        <f t="shared" si="6"/>
        <v>0</v>
      </c>
      <c r="M65" s="35">
        <f t="shared" si="6"/>
        <v>0</v>
      </c>
      <c r="N65" s="35">
        <f>IF(M65=2,IF((ISERROR(SEARCH(L65,"19681972197619801984198819921996200020042008",1)))=TRUE,IF(K65&lt;28,K65,30),IF(K65&lt;29,K65,30)),IF(K65&gt;30,30,K65))</f>
        <v>0</v>
      </c>
      <c r="O65" s="35" t="str">
        <f>IF(OR(F65&gt;0,G65&gt;0),IF(H65&gt;K65,IF(G65&gt;=M65,L65-F65-1,L65-F65),IF(G65&gt;M65,L65-F65-1,L65-F65))," ")</f>
        <v xml:space="preserve"> </v>
      </c>
      <c r="P65" s="35" t="str">
        <f>IF(OR(F65&gt;0,G65&gt;0),IF(H65&lt;=N65,IF(G65&lt;=M65,M65-G65,M65+12-G65),IF(G65&lt;M65,M65-G65-1,M65+12-G65-1))," ")</f>
        <v xml:space="preserve"> </v>
      </c>
      <c r="Q65" s="35" t="str">
        <f>IF(F65="","",IF(H65=31,IF(H65&lt;=N65,N65-H65+2,N65+30-H65+2),IF(H65&lt;=N65,N65-H65+1,N65+30-H65+1)))</f>
        <v/>
      </c>
      <c r="R65" s="58" t="str">
        <f>IF(F65&gt;0,IF(P65&gt;=11,IF(Q65&gt;=30,O65+1,O65),O65)," ")</f>
        <v xml:space="preserve"> </v>
      </c>
      <c r="S65" s="58" t="str">
        <f>IF(AND(F65="",I65=""),"",IF(Q65&gt;=30,IF(P65&gt;=11,0,P65+1),P65))</f>
        <v/>
      </c>
      <c r="T65" s="59" t="str">
        <f>IF(AND(F65="",I65=""),"",IF(Q65&gt;=30,Q65-30,Q65))</f>
        <v/>
      </c>
      <c r="U65" s="24"/>
      <c r="V65" s="51"/>
      <c r="W65" s="24"/>
      <c r="X65" s="24"/>
    </row>
    <row r="66" spans="1:24" ht="21" customHeight="1">
      <c r="A66" s="375"/>
      <c r="B66" s="83">
        <v>4</v>
      </c>
      <c r="C66" s="353"/>
      <c r="D66" s="353"/>
      <c r="E66" s="353"/>
      <c r="F66" s="57"/>
      <c r="G66" s="57"/>
      <c r="H66" s="57"/>
      <c r="I66" s="57"/>
      <c r="J66" s="57"/>
      <c r="K66" s="57"/>
      <c r="L66" s="35">
        <f t="shared" si="6"/>
        <v>0</v>
      </c>
      <c r="M66" s="35">
        <f t="shared" si="6"/>
        <v>0</v>
      </c>
      <c r="N66" s="35">
        <f>IF(M66=2,IF((ISERROR(SEARCH(L66,"19681972197619801984198819921996200020042008",1)))=TRUE,IF(K66&lt;28,K66,30),IF(K66&lt;29,K66,30)),IF(K66&gt;30,30,K66))</f>
        <v>0</v>
      </c>
      <c r="O66" s="35" t="str">
        <f>IF(OR(F66&gt;0,G66&gt;0),IF(H66&gt;K66,IF(G66&gt;=M66,L66-F66-1,L66-F66),IF(G66&gt;M66,L66-F66-1,L66-F66))," ")</f>
        <v xml:space="preserve"> </v>
      </c>
      <c r="P66" s="35" t="str">
        <f>IF(OR(F66&gt;0,G66&gt;0),IF(H66&lt;=N66,IF(G66&lt;=M66,M66-G66,M66+12-G66),IF(G66&lt;M66,M66-G66-1,M66+12-G66-1))," ")</f>
        <v xml:space="preserve"> </v>
      </c>
      <c r="Q66" s="35" t="str">
        <f>IF(F66="","",IF(H66=31,IF(H66&lt;=N66,N66-H66+2,N66+30-H66+2),IF(H66&lt;=N66,N66-H66+1,N66+30-H66+1)))</f>
        <v/>
      </c>
      <c r="R66" s="58" t="str">
        <f>IF(F66&gt;0,IF(P66&gt;=11,IF(Q66&gt;=30,O66+1,O66),O66)," ")</f>
        <v xml:space="preserve"> </v>
      </c>
      <c r="S66" s="58" t="str">
        <f>IF(AND(F66="",I66=""),"",IF(Q66&gt;=30,IF(P66&gt;=11,0,P66+1),P66))</f>
        <v/>
      </c>
      <c r="T66" s="59" t="str">
        <f>IF(AND(F66="",I66=""),"",IF(Q66&gt;=30,Q66-30,Q66))</f>
        <v/>
      </c>
      <c r="U66" s="24"/>
      <c r="V66" s="51"/>
      <c r="W66" s="24"/>
      <c r="X66" s="24"/>
    </row>
    <row r="67" spans="1:24" ht="21" customHeight="1">
      <c r="A67" s="375"/>
      <c r="B67" s="83">
        <v>5</v>
      </c>
      <c r="C67" s="353"/>
      <c r="D67" s="353"/>
      <c r="E67" s="353"/>
      <c r="F67" s="57"/>
      <c r="G67" s="57"/>
      <c r="H67" s="57"/>
      <c r="I67" s="57"/>
      <c r="J67" s="57"/>
      <c r="K67" s="57"/>
      <c r="L67" s="35">
        <f t="shared" si="6"/>
        <v>0</v>
      </c>
      <c r="M67" s="35">
        <f t="shared" si="6"/>
        <v>0</v>
      </c>
      <c r="N67" s="35">
        <f>IF(M67=2,IF((ISERROR(SEARCH(L67,"19681972197619801984198819921996200020042008",1)))=TRUE,IF(K67&lt;28,K67,30),IF(K67&lt;29,K67,30)),IF(K67&gt;30,30,K67))</f>
        <v>0</v>
      </c>
      <c r="O67" s="35" t="str">
        <f>IF(OR(F67&gt;0,G67&gt;0),IF(H67&gt;K67,IF(G67&gt;=M67,L67-F67-1,L67-F67),IF(G67&gt;M67,L67-F67-1,L67-F67))," ")</f>
        <v xml:space="preserve"> </v>
      </c>
      <c r="P67" s="35" t="str">
        <f>IF(OR(F67&gt;0,G67&gt;0),IF(H67&lt;=N67,IF(G67&lt;=M67,M67-G67,M67+12-G67),IF(G67&lt;M67,M67-G67-1,M67+12-G67-1))," ")</f>
        <v xml:space="preserve"> </v>
      </c>
      <c r="Q67" s="35" t="str">
        <f>IF(F67="","",IF(H67=31,IF(H67&lt;=N67,N67-H67+2,N67+30-H67+2),IF(H67&lt;=N67,N67-H67+1,N67+30-H67+1)))</f>
        <v/>
      </c>
      <c r="R67" s="58" t="str">
        <f>IF(F67&gt;0,IF(P67&gt;=11,IF(Q67&gt;=30,O67+1,O67),O67)," ")</f>
        <v xml:space="preserve"> </v>
      </c>
      <c r="S67" s="58" t="str">
        <f>IF(AND(F67="",I67=""),"",IF(Q67&gt;=30,IF(P67&gt;=11,0,P67+1),P67))</f>
        <v/>
      </c>
      <c r="T67" s="59" t="str">
        <f>IF(AND(F67="",I67=""),"",IF(Q67&gt;=30,Q67-30,Q67))</f>
        <v/>
      </c>
      <c r="U67" s="24"/>
      <c r="V67" s="51"/>
      <c r="W67" s="24"/>
      <c r="X67" s="24"/>
    </row>
    <row r="68" spans="1:24" ht="33.75" customHeight="1" thickBot="1">
      <c r="A68" s="375"/>
      <c r="B68" s="46" t="s">
        <v>75</v>
      </c>
      <c r="C68" s="428" t="s">
        <v>92</v>
      </c>
      <c r="D68" s="289"/>
      <c r="E68" s="289"/>
      <c r="F68" s="289"/>
      <c r="G68" s="289"/>
      <c r="H68" s="289"/>
      <c r="I68" s="289"/>
      <c r="J68" s="289"/>
      <c r="K68" s="289"/>
      <c r="L68" s="47"/>
      <c r="M68" s="47"/>
      <c r="N68" s="47"/>
      <c r="O68" s="47"/>
      <c r="P68" s="47"/>
      <c r="Q68" s="47"/>
      <c r="R68" s="48">
        <f>AB55</f>
        <v>11</v>
      </c>
      <c r="S68" s="49">
        <f>AC55</f>
        <v>0</v>
      </c>
      <c r="T68" s="50">
        <f>AD55</f>
        <v>0</v>
      </c>
      <c r="U68" s="103"/>
      <c r="V68" s="104">
        <f>R68+IF(S68*0.01+IF(T68&gt;=15,1,0)*0.01&gt;=0.12,1,S68*0.01+IF(T68&gt;=15,1,0)*0.01)</f>
        <v>11</v>
      </c>
      <c r="W68" s="24"/>
      <c r="X68" s="24"/>
    </row>
    <row r="69" spans="1:24" ht="21" customHeight="1">
      <c r="A69" s="375"/>
      <c r="B69" s="429" t="s">
        <v>93</v>
      </c>
      <c r="C69" s="430"/>
      <c r="D69" s="430"/>
      <c r="E69" s="430"/>
      <c r="F69" s="430"/>
      <c r="G69" s="430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0"/>
      <c r="S69" s="430"/>
      <c r="T69" s="431"/>
      <c r="U69" s="24"/>
      <c r="V69" s="24"/>
      <c r="W69" s="24"/>
      <c r="X69" s="24"/>
    </row>
    <row r="70" spans="1:24" ht="21" customHeight="1">
      <c r="A70" s="375"/>
      <c r="B70" s="432"/>
      <c r="C70" s="392" t="s">
        <v>94</v>
      </c>
      <c r="D70" s="393"/>
      <c r="E70" s="394"/>
      <c r="F70" s="392" t="s">
        <v>42</v>
      </c>
      <c r="G70" s="393"/>
      <c r="H70" s="394"/>
      <c r="I70" s="392" t="s">
        <v>43</v>
      </c>
      <c r="J70" s="393"/>
      <c r="K70" s="394"/>
      <c r="L70" s="85"/>
      <c r="M70" s="85"/>
      <c r="N70" s="85"/>
      <c r="O70" s="85"/>
      <c r="P70" s="85"/>
      <c r="Q70" s="85"/>
      <c r="R70" s="293" t="s">
        <v>44</v>
      </c>
      <c r="S70" s="293"/>
      <c r="T70" s="395"/>
      <c r="U70" s="24"/>
      <c r="V70" s="24"/>
      <c r="W70" s="24"/>
      <c r="X70" s="24"/>
    </row>
    <row r="71" spans="1:24" ht="21" customHeight="1">
      <c r="A71" s="375"/>
      <c r="B71" s="433"/>
      <c r="C71" s="305"/>
      <c r="D71" s="306"/>
      <c r="E71" s="307"/>
      <c r="F71" s="305"/>
      <c r="G71" s="306"/>
      <c r="H71" s="307"/>
      <c r="I71" s="305"/>
      <c r="J71" s="306"/>
      <c r="K71" s="307"/>
      <c r="L71" s="55"/>
      <c r="M71" s="55"/>
      <c r="N71" s="55"/>
      <c r="O71" s="55"/>
      <c r="P71" s="55"/>
      <c r="Q71" s="55"/>
      <c r="R71" s="42" t="s">
        <v>45</v>
      </c>
      <c r="S71" s="42" t="s">
        <v>46</v>
      </c>
      <c r="T71" s="82" t="s">
        <v>47</v>
      </c>
      <c r="U71" s="24"/>
      <c r="V71" s="24"/>
      <c r="W71" s="24"/>
      <c r="X71" s="24"/>
    </row>
    <row r="72" spans="1:24" ht="21" customHeight="1">
      <c r="A72" s="375"/>
      <c r="B72" s="83">
        <v>1</v>
      </c>
      <c r="C72" s="423"/>
      <c r="D72" s="424"/>
      <c r="E72" s="425"/>
      <c r="F72" s="57"/>
      <c r="G72" s="57"/>
      <c r="H72" s="57"/>
      <c r="I72" s="57"/>
      <c r="J72" s="57"/>
      <c r="K72" s="57"/>
      <c r="L72" s="35">
        <f t="shared" ref="L72:M75" si="7">I72</f>
        <v>0</v>
      </c>
      <c r="M72" s="35">
        <f t="shared" si="7"/>
        <v>0</v>
      </c>
      <c r="N72" s="35">
        <f>IF(M72=2,IF((ISERROR(SEARCH(L72,"19681972197619801984198819921996200020042008",1)))=TRUE,IF(K72&lt;28,K72,30),IF(K72&lt;29,K72,30)),IF(K72&gt;30,30,K72))</f>
        <v>0</v>
      </c>
      <c r="O72" s="35" t="str">
        <f>IF(OR(F72&gt;0,G72&gt;0),IF(H72&gt;K72,IF(G72&gt;=M72,L72-F72-1,L72-F72),IF(G72&gt;M72,L72-F72-1,L72-F72))," ")</f>
        <v xml:space="preserve"> </v>
      </c>
      <c r="P72" s="35" t="str">
        <f>IF(OR(F72&gt;0,G72&gt;0),IF(H72&lt;=N72,IF(G72&lt;=M72,M72-G72,M72+12-G72),IF(G72&lt;M72,M72-G72-1,M72+12-G72-1))," ")</f>
        <v xml:space="preserve"> </v>
      </c>
      <c r="Q72" s="35" t="str">
        <f>IF(F72="","",IF(H72=31,IF(H72&lt;=N72,N72-H72+2,N72+30-H72+2),IF(H72&lt;=N72,N72-H72+1,N72+30-H72+1)))</f>
        <v/>
      </c>
      <c r="R72" s="58" t="str">
        <f>IF(F72&gt;0,IF(P72&gt;=11,IF(Q72&gt;=30,O72+1,O72),O72)," ")</f>
        <v xml:space="preserve"> </v>
      </c>
      <c r="S72" s="58" t="str">
        <f>IF(AND(F72="",I72=""),"",IF(Q72&gt;=30,IF(P72&gt;=11,0,P72+1),P72))</f>
        <v/>
      </c>
      <c r="T72" s="59" t="str">
        <f>IF(AND(F72="",I72=""),"",IF(Q72&gt;=30,Q72-30,Q72))</f>
        <v/>
      </c>
      <c r="U72" s="24"/>
      <c r="V72" s="51"/>
      <c r="W72" s="24"/>
      <c r="X72" s="24"/>
    </row>
    <row r="73" spans="1:24" ht="21" customHeight="1">
      <c r="A73" s="375"/>
      <c r="B73" s="83">
        <v>2</v>
      </c>
      <c r="C73" s="426"/>
      <c r="D73" s="424"/>
      <c r="E73" s="425"/>
      <c r="F73" s="57"/>
      <c r="G73" s="57"/>
      <c r="H73" s="57"/>
      <c r="I73" s="57"/>
      <c r="J73" s="57"/>
      <c r="K73" s="57"/>
      <c r="L73" s="35">
        <f t="shared" si="7"/>
        <v>0</v>
      </c>
      <c r="M73" s="35">
        <f t="shared" si="7"/>
        <v>0</v>
      </c>
      <c r="N73" s="35">
        <f>IF(M73=2,IF((ISERROR(SEARCH(L73,"19681972197619801984198819921996200020042008",1)))=TRUE,IF(K73&lt;28,K73,30),IF(K73&lt;29,K73,30)),IF(K73&gt;30,30,K73))</f>
        <v>0</v>
      </c>
      <c r="O73" s="35" t="str">
        <f>IF(OR(F73&gt;0,G73&gt;0),IF(H73&gt;K73,IF(G73&gt;=M73,L73-F73-1,L73-F73),IF(G73&gt;M73,L73-F73-1,L73-F73))," ")</f>
        <v xml:space="preserve"> </v>
      </c>
      <c r="P73" s="35" t="str">
        <f>IF(OR(F73&gt;0,G73&gt;0),IF(H73&lt;=N73,IF(G73&lt;=M73,M73-G73,M73+12-G73),IF(G73&lt;M73,M73-G73-1,M73+12-G73-1))," ")</f>
        <v xml:space="preserve"> </v>
      </c>
      <c r="Q73" s="35" t="str">
        <f>IF(F73="","",IF(H73=31,IF(H73&lt;=N73,N73-H73+2,N73+30-H73+2),IF(H73&lt;=N73,N73-H73+1,N73+30-H73+1)))</f>
        <v/>
      </c>
      <c r="R73" s="58" t="str">
        <f>IF(F73&gt;0,IF(P73&gt;=11,IF(Q73&gt;=30,O73+1,O73),O73)," ")</f>
        <v xml:space="preserve"> </v>
      </c>
      <c r="S73" s="58" t="str">
        <f>IF(AND(F73="",I73=""),"",IF(Q73&gt;=30,IF(P73&gt;=11,0,P73+1),P73))</f>
        <v/>
      </c>
      <c r="T73" s="59" t="str">
        <f>IF(AND(F73="",I73=""),"",IF(Q73&gt;=30,Q73-30,Q73))</f>
        <v/>
      </c>
      <c r="U73" s="24"/>
      <c r="V73" s="51"/>
      <c r="W73" s="24"/>
      <c r="X73" s="24"/>
    </row>
    <row r="74" spans="1:24" ht="21" customHeight="1">
      <c r="A74" s="375"/>
      <c r="B74" s="83">
        <v>3</v>
      </c>
      <c r="C74" s="426"/>
      <c r="D74" s="424"/>
      <c r="E74" s="425"/>
      <c r="F74" s="57"/>
      <c r="G74" s="57"/>
      <c r="H74" s="57"/>
      <c r="I74" s="57"/>
      <c r="J74" s="57"/>
      <c r="K74" s="57"/>
      <c r="L74" s="35">
        <f t="shared" si="7"/>
        <v>0</v>
      </c>
      <c r="M74" s="35">
        <f t="shared" si="7"/>
        <v>0</v>
      </c>
      <c r="N74" s="35">
        <f>IF(M74=2,IF((ISERROR(SEARCH(L74,"19681972197619801984198819921996200020042008",1)))=TRUE,IF(K74&lt;28,K74,30),IF(K74&lt;29,K74,30)),IF(K74&gt;30,30,K74))</f>
        <v>0</v>
      </c>
      <c r="O74" s="35" t="str">
        <f>IF(OR(F74&gt;0,G74&gt;0),IF(H74&gt;K74,IF(G74&gt;=M74,L74-F74-1,L74-F74),IF(G74&gt;M74,L74-F74-1,L74-F74))," ")</f>
        <v xml:space="preserve"> </v>
      </c>
      <c r="P74" s="35" t="str">
        <f>IF(OR(F74&gt;0,G74&gt;0),IF(H74&lt;=N74,IF(G74&lt;=M74,M74-G74,M74+12-G74),IF(G74&lt;M74,M74-G74-1,M74+12-G74-1))," ")</f>
        <v xml:space="preserve"> </v>
      </c>
      <c r="Q74" s="35" t="str">
        <f>IF(F74="","",IF(H74=31,IF(H74&lt;=N74,N74-H74+2,N74+30-H74+2),IF(H74&lt;=N74,N74-H74+1,N74+30-H74+1)))</f>
        <v/>
      </c>
      <c r="R74" s="58" t="str">
        <f>IF(F74&gt;0,IF(P74&gt;=11,IF(Q74&gt;=30,O74+1,O74),O74)," ")</f>
        <v xml:space="preserve"> </v>
      </c>
      <c r="S74" s="58" t="str">
        <f>IF(AND(F74="",I74=""),"",IF(Q74&gt;=30,IF(P74&gt;=11,0,P74+1),P74))</f>
        <v/>
      </c>
      <c r="T74" s="59" t="str">
        <f>IF(AND(F74="",I74=""),"",IF(Q74&gt;=30,Q74-30,Q74))</f>
        <v/>
      </c>
      <c r="U74" s="24"/>
      <c r="V74" s="51"/>
      <c r="W74" s="24"/>
      <c r="X74" s="24"/>
    </row>
    <row r="75" spans="1:24" ht="21" customHeight="1">
      <c r="A75" s="375"/>
      <c r="B75" s="83">
        <v>4</v>
      </c>
      <c r="C75" s="427"/>
      <c r="D75" s="427"/>
      <c r="E75" s="427"/>
      <c r="F75" s="57"/>
      <c r="G75" s="57"/>
      <c r="H75" s="57"/>
      <c r="I75" s="57"/>
      <c r="J75" s="57"/>
      <c r="K75" s="57"/>
      <c r="L75" s="35">
        <f t="shared" si="7"/>
        <v>0</v>
      </c>
      <c r="M75" s="35">
        <f t="shared" si="7"/>
        <v>0</v>
      </c>
      <c r="N75" s="35">
        <f>IF(M75=2,IF((ISERROR(SEARCH(L75,"19681972197619801984198819921996200020042008",1)))=TRUE,IF(K75&lt;28,K75,30),IF(K75&lt;29,K75,30)),IF(K75&gt;30,30,K75))</f>
        <v>0</v>
      </c>
      <c r="O75" s="35" t="str">
        <f>IF(OR(F75&gt;0,G75&gt;0),IF(H75&gt;K75,IF(G75&gt;=M75,L75-F75-1,L75-F75),IF(G75&gt;M75,L75-F75-1,L75-F75))," ")</f>
        <v xml:space="preserve"> </v>
      </c>
      <c r="P75" s="35" t="str">
        <f>IF(OR(F75&gt;0,G75&gt;0),IF(H75&lt;=N75,IF(G75&lt;=M75,M75-G75,M75+12-G75),IF(G75&lt;M75,M75-G75-1,M75+12-G75-1))," ")</f>
        <v xml:space="preserve"> </v>
      </c>
      <c r="Q75" s="35" t="str">
        <f>IF(F75="","",IF(H75=31,IF(H75&lt;=N75,N75-H75+2,N75+30-H75+2),IF(H75&lt;=N75,N75-H75+1,N75+30-H75+1)))</f>
        <v/>
      </c>
      <c r="R75" s="58" t="str">
        <f>IF(F75&gt;0,IF(P75&gt;=11,IF(Q75&gt;=30,O75+1,O75),O75)," ")</f>
        <v xml:space="preserve"> </v>
      </c>
      <c r="S75" s="58" t="str">
        <f>IF(AND(F75="",I75=""),"",IF(Q75&gt;=30,IF(P75&gt;=11,0,P75+1),P75))</f>
        <v/>
      </c>
      <c r="T75" s="59" t="str">
        <f>IF(AND(F75="",I75=""),"",IF(Q75&gt;=30,Q75-30,Q75))</f>
        <v/>
      </c>
      <c r="U75" s="24"/>
      <c r="V75" s="51"/>
      <c r="W75" s="24"/>
      <c r="X75" s="24"/>
    </row>
    <row r="76" spans="1:24" ht="21" customHeight="1" thickBot="1">
      <c r="A76" s="375"/>
      <c r="B76" s="46" t="s">
        <v>80</v>
      </c>
      <c r="C76" s="399" t="s">
        <v>95</v>
      </c>
      <c r="D76" s="400"/>
      <c r="E76" s="400"/>
      <c r="F76" s="400"/>
      <c r="G76" s="400"/>
      <c r="H76" s="400"/>
      <c r="I76" s="400"/>
      <c r="J76" s="400"/>
      <c r="K76" s="401"/>
      <c r="L76" s="86"/>
      <c r="M76" s="86"/>
      <c r="N76" s="86"/>
      <c r="O76" s="86"/>
      <c r="P76" s="86"/>
      <c r="Q76" s="86"/>
      <c r="R76" s="99">
        <f>SUM(R72:R75)+INT((SUM(S72:S75)+INT(SUM(T72:T75)/30))/12)</f>
        <v>0</v>
      </c>
      <c r="S76" s="99">
        <f>MOD(SUM(S72:S75)+INT(SUM(T72:T75)/30),12)</f>
        <v>0</v>
      </c>
      <c r="T76" s="100">
        <f>MOD(SUM(T72:T75),30)</f>
        <v>0</v>
      </c>
      <c r="U76" s="103" t="s">
        <v>53</v>
      </c>
      <c r="V76" s="69">
        <f>R76+IF(S76*0.01+IF(T76&gt;=15,1,0)*0.01&gt;=0.12,1,S76*0.01+IF(T76&gt;=15,1,0)*0.01)</f>
        <v>0</v>
      </c>
      <c r="W76" s="24"/>
      <c r="X76" s="24"/>
    </row>
    <row r="77" spans="1:24" ht="19.5" customHeight="1">
      <c r="A77" s="375"/>
      <c r="B77" s="297" t="s">
        <v>96</v>
      </c>
      <c r="C77" s="298"/>
      <c r="D77" s="298"/>
      <c r="E77" s="298"/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  <c r="S77" s="298"/>
      <c r="T77" s="299"/>
      <c r="U77" s="24"/>
      <c r="V77" s="24">
        <f>IF(S68-S76-W77&gt;=0,0,1)</f>
        <v>0</v>
      </c>
      <c r="W77" s="24">
        <f>IF(T68-T76&gt;=0,0,1)</f>
        <v>0</v>
      </c>
      <c r="X77" s="24"/>
    </row>
    <row r="78" spans="1:24" ht="21" customHeight="1" thickBot="1">
      <c r="A78" s="105"/>
      <c r="B78" s="195" t="s">
        <v>48</v>
      </c>
      <c r="C78" s="373" t="s">
        <v>97</v>
      </c>
      <c r="D78" s="373"/>
      <c r="E78" s="411"/>
      <c r="F78" s="411"/>
      <c r="G78" s="411"/>
      <c r="H78" s="411"/>
      <c r="I78" s="411"/>
      <c r="J78" s="411"/>
      <c r="K78" s="412"/>
      <c r="L78" s="89"/>
      <c r="M78" s="89"/>
      <c r="N78" s="89"/>
      <c r="O78" s="89"/>
      <c r="P78" s="89"/>
      <c r="Q78" s="89"/>
      <c r="R78" s="90">
        <f>R68-R76-V77</f>
        <v>11</v>
      </c>
      <c r="S78" s="91">
        <f>IF(S68-S76-W77&gt;=0,S68-S76-W77,S68-S76-W77+12)</f>
        <v>0</v>
      </c>
      <c r="T78" s="91">
        <f>IF(T68-T76&gt;=0,T68-T76,T68-T76+30)</f>
        <v>0</v>
      </c>
      <c r="U78" s="24"/>
      <c r="V78" s="69">
        <f>R78+IF(S78*0.01+IF(T78&gt;=15,1,0)*0.01&gt;=0.12,1,S78*0.01+IF(T78&gt;=15,1,0)*0.01)</f>
        <v>11</v>
      </c>
      <c r="W78" s="24"/>
      <c r="X78" s="24"/>
    </row>
    <row r="79" spans="1:24" ht="24.9" customHeight="1" thickBot="1">
      <c r="A79" s="474" t="s">
        <v>165</v>
      </c>
      <c r="B79" s="475"/>
      <c r="C79" s="475"/>
      <c r="D79" s="476"/>
      <c r="E79" s="466">
        <f>V50</f>
        <v>10.06</v>
      </c>
      <c r="F79" s="467"/>
      <c r="G79" s="467"/>
      <c r="H79" s="201"/>
      <c r="I79" s="468"/>
      <c r="J79" s="469"/>
      <c r="K79" s="469"/>
      <c r="L79" s="469"/>
      <c r="M79" s="469"/>
      <c r="N79" s="469"/>
      <c r="O79" s="469"/>
      <c r="P79" s="469"/>
      <c r="Q79" s="469"/>
      <c r="R79" s="469"/>
      <c r="S79" s="469"/>
      <c r="T79" s="470"/>
      <c r="U79" s="24"/>
      <c r="V79" s="24"/>
      <c r="W79" s="24"/>
      <c r="X79" s="24"/>
    </row>
    <row r="80" spans="1:24" ht="29.4" thickBot="1">
      <c r="A80" s="106" t="s">
        <v>98</v>
      </c>
      <c r="B80" s="471" t="s">
        <v>99</v>
      </c>
      <c r="C80" s="472"/>
      <c r="D80" s="472"/>
      <c r="E80" s="467">
        <f>V78</f>
        <v>11</v>
      </c>
      <c r="F80" s="467"/>
      <c r="G80" s="467"/>
      <c r="H80" s="201"/>
      <c r="I80" s="473"/>
      <c r="J80" s="469"/>
      <c r="K80" s="469"/>
      <c r="L80" s="469"/>
      <c r="M80" s="469"/>
      <c r="N80" s="469"/>
      <c r="O80" s="469"/>
      <c r="P80" s="469"/>
      <c r="Q80" s="469"/>
      <c r="R80" s="469"/>
      <c r="S80" s="469"/>
      <c r="T80" s="470"/>
      <c r="U80" s="216" t="s">
        <v>182</v>
      </c>
      <c r="V80" s="24" t="s">
        <v>153</v>
      </c>
      <c r="W80" s="25" t="s">
        <v>177</v>
      </c>
      <c r="X80" s="24" t="s">
        <v>183</v>
      </c>
    </row>
    <row r="81" spans="1:39" ht="24.9" customHeight="1" thickBot="1">
      <c r="A81" s="374" t="s">
        <v>100</v>
      </c>
      <c r="B81" s="453" t="str">
        <f>G1</f>
        <v>전출</v>
      </c>
      <c r="C81" s="454"/>
      <c r="D81" s="107" t="s">
        <v>101</v>
      </c>
      <c r="E81" s="457" t="s">
        <v>209</v>
      </c>
      <c r="F81" s="457"/>
      <c r="G81" s="457"/>
      <c r="H81" s="458" t="s">
        <v>254</v>
      </c>
      <c r="I81" s="459"/>
      <c r="J81" s="460"/>
      <c r="K81" s="460"/>
      <c r="L81" s="460"/>
      <c r="M81" s="460"/>
      <c r="N81" s="460"/>
      <c r="O81" s="460"/>
      <c r="P81" s="460"/>
      <c r="Q81" s="460"/>
      <c r="R81" s="460"/>
      <c r="S81" s="460"/>
      <c r="T81" s="461"/>
      <c r="U81" s="24" t="s">
        <v>184</v>
      </c>
      <c r="V81" s="24" t="s">
        <v>110</v>
      </c>
      <c r="W81" s="24" t="s">
        <v>154</v>
      </c>
      <c r="X81" s="24"/>
    </row>
    <row r="82" spans="1:39" ht="24.9" customHeight="1" thickBot="1">
      <c r="A82" s="452"/>
      <c r="B82" s="455"/>
      <c r="C82" s="456"/>
      <c r="D82" s="107" t="s">
        <v>260</v>
      </c>
      <c r="E82" s="463" t="s">
        <v>248</v>
      </c>
      <c r="F82" s="464"/>
      <c r="G82" s="465"/>
      <c r="H82" s="458"/>
      <c r="I82" s="462"/>
      <c r="J82" s="460"/>
      <c r="K82" s="460"/>
      <c r="L82" s="460"/>
      <c r="M82" s="460"/>
      <c r="N82" s="460"/>
      <c r="O82" s="460"/>
      <c r="P82" s="460"/>
      <c r="Q82" s="460"/>
      <c r="R82" s="460"/>
      <c r="S82" s="460"/>
      <c r="T82" s="461"/>
      <c r="U82" s="24" t="s">
        <v>188</v>
      </c>
      <c r="V82" s="24" t="s">
        <v>185</v>
      </c>
      <c r="W82" s="24"/>
      <c r="X82" s="24"/>
    </row>
    <row r="83" spans="1:39" ht="24.9" customHeight="1" thickBot="1">
      <c r="A83" s="106" t="s">
        <v>239</v>
      </c>
      <c r="B83" s="443" t="s">
        <v>230</v>
      </c>
      <c r="C83" s="444"/>
      <c r="D83" s="445"/>
      <c r="E83" s="446" t="s">
        <v>231</v>
      </c>
      <c r="F83" s="447"/>
      <c r="G83" s="448"/>
      <c r="H83" s="108" t="s">
        <v>118</v>
      </c>
      <c r="I83" s="449" t="s">
        <v>119</v>
      </c>
      <c r="J83" s="450"/>
      <c r="K83" s="450"/>
      <c r="L83" s="450"/>
      <c r="M83" s="450"/>
      <c r="N83" s="450"/>
      <c r="O83" s="450"/>
      <c r="P83" s="450"/>
      <c r="Q83" s="450"/>
      <c r="R83" s="450"/>
      <c r="S83" s="450"/>
      <c r="T83" s="451"/>
      <c r="U83" s="24"/>
      <c r="V83" s="24"/>
      <c r="W83" s="24"/>
      <c r="X83" s="24"/>
    </row>
    <row r="84" spans="1:39" ht="49.95" customHeight="1">
      <c r="B84" s="438" t="str">
        <f>"본인은 위와 같이 "&amp;G1&amp;AF1&amp; " 희망하며, 기재사항은 틀림없음을 확인합니다."</f>
        <v>본인은 위와 같이 전출을 희망하며, 기재사항은 틀림없음을 확인합니다.</v>
      </c>
      <c r="C84" s="439"/>
      <c r="D84" s="439"/>
      <c r="E84" s="439"/>
      <c r="F84" s="439"/>
      <c r="G84" s="439"/>
      <c r="H84" s="439"/>
      <c r="I84" s="439"/>
      <c r="J84" s="439"/>
      <c r="K84" s="439"/>
      <c r="L84" s="439"/>
      <c r="M84" s="439"/>
      <c r="N84" s="439"/>
      <c r="O84" s="439"/>
      <c r="P84" s="439"/>
      <c r="Q84" s="439"/>
      <c r="R84" s="439"/>
      <c r="S84" s="439"/>
      <c r="T84" s="439"/>
      <c r="U84" s="24"/>
      <c r="V84" s="24"/>
      <c r="W84" s="24"/>
      <c r="X84" s="24"/>
    </row>
    <row r="85" spans="1:39" ht="17.399999999999999">
      <c r="B85" s="434" t="str">
        <f>"작성자: 위 본인     " &amp;D4 &amp; "     (인) "</f>
        <v xml:space="preserve">작성자: 위 본인     홍길동     (인) </v>
      </c>
      <c r="C85" s="435"/>
      <c r="D85" s="435"/>
      <c r="E85" s="435"/>
      <c r="F85" s="435"/>
      <c r="G85" s="435"/>
      <c r="H85" s="435"/>
      <c r="I85" s="435"/>
      <c r="J85" s="435"/>
      <c r="K85" s="435"/>
      <c r="L85" s="435"/>
      <c r="M85" s="435"/>
      <c r="N85" s="435"/>
      <c r="O85" s="435"/>
      <c r="P85" s="435"/>
      <c r="Q85" s="435"/>
      <c r="R85" s="435"/>
      <c r="S85" s="435"/>
      <c r="T85" s="435"/>
      <c r="U85" s="24"/>
      <c r="V85" s="24"/>
      <c r="W85" s="24"/>
      <c r="X85" s="24"/>
    </row>
    <row r="86" spans="1:39" ht="12" customHeight="1"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7"/>
      <c r="U86" s="24"/>
      <c r="V86" s="24"/>
      <c r="W86" s="24"/>
      <c r="X86" s="24"/>
    </row>
    <row r="87" spans="1:39" ht="18" customHeight="1">
      <c r="B87" s="438" t="s">
        <v>102</v>
      </c>
      <c r="C87" s="438"/>
      <c r="D87" s="438"/>
      <c r="E87" s="438"/>
      <c r="F87" s="438"/>
      <c r="G87" s="438"/>
      <c r="H87" s="438"/>
      <c r="I87" s="438"/>
      <c r="J87" s="438"/>
      <c r="K87" s="438"/>
      <c r="L87" s="438"/>
      <c r="M87" s="438"/>
      <c r="N87" s="438"/>
      <c r="O87" s="438"/>
      <c r="P87" s="438"/>
      <c r="Q87" s="438"/>
      <c r="R87" s="438"/>
      <c r="S87" s="438"/>
      <c r="T87" s="440"/>
      <c r="U87" s="24"/>
      <c r="V87" s="24"/>
      <c r="W87" s="24"/>
      <c r="X87" s="24"/>
    </row>
    <row r="88" spans="1:39" ht="19.5" customHeight="1">
      <c r="B88" s="434" t="str">
        <f>IF(AL8="교육청용","확인자:  경상남도"&amp;AL4&amp;"교육지원청      " &amp; AN4 &amp;"  (인)","확인자:  " &amp; C4 &amp; "      교감   " &amp; AL5 &amp; "    (인)")</f>
        <v>확인자:  창원중앙여자고등학교      교감   이교감    (인)</v>
      </c>
      <c r="C88" s="435"/>
      <c r="D88" s="435"/>
      <c r="E88" s="435"/>
      <c r="F88" s="435"/>
      <c r="G88" s="435"/>
      <c r="H88" s="435"/>
      <c r="I88" s="435"/>
      <c r="J88" s="435"/>
      <c r="K88" s="435"/>
      <c r="L88" s="435"/>
      <c r="M88" s="435"/>
      <c r="N88" s="435"/>
      <c r="O88" s="435"/>
      <c r="P88" s="435"/>
      <c r="Q88" s="435"/>
      <c r="R88" s="435"/>
      <c r="S88" s="435"/>
      <c r="T88" s="435"/>
      <c r="U88" s="24"/>
      <c r="V88" s="24"/>
      <c r="W88" s="24"/>
      <c r="X88" s="24"/>
      <c r="AE88" s="175" t="s">
        <v>142</v>
      </c>
      <c r="AF88" s="174"/>
      <c r="AG88" s="174"/>
      <c r="AH88" s="174"/>
      <c r="AI88" s="203"/>
      <c r="AJ88" s="189"/>
      <c r="AK88" s="19"/>
      <c r="AL88" s="186"/>
      <c r="AM88" s="187"/>
    </row>
    <row r="89" spans="1:39" ht="8.25" customHeight="1">
      <c r="B89" s="178"/>
      <c r="C89" s="179"/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24"/>
      <c r="V89" s="24"/>
      <c r="W89" s="24"/>
      <c r="X89" s="24"/>
      <c r="AE89" s="25" t="s">
        <v>147</v>
      </c>
      <c r="AK89" s="172"/>
    </row>
    <row r="90" spans="1:39" ht="17.399999999999999">
      <c r="B90" s="441">
        <v>44120</v>
      </c>
      <c r="C90" s="442"/>
      <c r="D90" s="442"/>
      <c r="E90" s="442"/>
      <c r="F90" s="442"/>
      <c r="G90" s="442"/>
      <c r="H90" s="442"/>
      <c r="I90" s="442"/>
      <c r="J90" s="442"/>
      <c r="K90" s="442"/>
      <c r="L90" s="442"/>
      <c r="M90" s="442"/>
      <c r="N90" s="442"/>
      <c r="O90" s="442"/>
      <c r="P90" s="442"/>
      <c r="Q90" s="442"/>
      <c r="R90" s="442"/>
      <c r="S90" s="442"/>
      <c r="T90" s="442"/>
      <c r="U90" s="24"/>
      <c r="V90" s="24"/>
      <c r="W90" s="24"/>
      <c r="X90" s="24"/>
      <c r="AE90" s="188"/>
      <c r="AF90" s="189"/>
      <c r="AG90" s="189"/>
      <c r="AH90" s="189"/>
      <c r="AI90" s="189"/>
      <c r="AJ90" s="189"/>
      <c r="AK90" s="19"/>
    </row>
    <row r="91" spans="1:39" ht="9" customHeight="1">
      <c r="B91" s="180"/>
      <c r="C91" s="181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24"/>
      <c r="V91" s="24"/>
      <c r="W91" s="24"/>
      <c r="X91" s="24"/>
    </row>
    <row r="92" spans="1:39" ht="22.5" customHeight="1">
      <c r="B92" s="438" t="str">
        <f>"위 교사의 " &amp;G1&amp;"에 동의하며 기재 내용이 틀림 없음을 최종 확인 합니다."</f>
        <v>위 교사의 전출에 동의하며 기재 내용이 틀림 없음을 최종 확인 합니다.</v>
      </c>
      <c r="C92" s="439"/>
      <c r="D92" s="439"/>
      <c r="E92" s="439"/>
      <c r="F92" s="439"/>
      <c r="G92" s="439"/>
      <c r="H92" s="439"/>
      <c r="I92" s="439"/>
      <c r="J92" s="439"/>
      <c r="K92" s="439"/>
      <c r="L92" s="439"/>
      <c r="M92" s="439"/>
      <c r="N92" s="439"/>
      <c r="O92" s="439"/>
      <c r="P92" s="439"/>
      <c r="Q92" s="439"/>
      <c r="R92" s="439"/>
      <c r="S92" s="439"/>
      <c r="T92" s="439"/>
      <c r="U92" s="24"/>
      <c r="V92" s="24"/>
      <c r="W92" s="24"/>
      <c r="X92" s="24"/>
    </row>
    <row r="93" spans="1:39" ht="20.25" customHeight="1">
      <c r="B93" s="434" t="str">
        <f>IF(AL8="교육청용","경상남도"&amp;AL4&amp;"교육지원청교육장  (직 사인)", C4 &amp; "장   (직 사인)")</f>
        <v>창원중앙여자고등학교장   (직 사인)</v>
      </c>
      <c r="C93" s="435"/>
      <c r="D93" s="435"/>
      <c r="E93" s="435"/>
      <c r="F93" s="435"/>
      <c r="G93" s="435"/>
      <c r="H93" s="435"/>
      <c r="I93" s="435"/>
      <c r="J93" s="435"/>
      <c r="K93" s="435"/>
      <c r="L93" s="435"/>
      <c r="M93" s="435"/>
      <c r="N93" s="435"/>
      <c r="O93" s="435"/>
      <c r="P93" s="435"/>
      <c r="Q93" s="435"/>
      <c r="R93" s="435"/>
      <c r="S93" s="435"/>
      <c r="T93" s="435"/>
      <c r="U93" s="24"/>
      <c r="V93" s="24"/>
      <c r="W93" s="24"/>
      <c r="X93" s="24"/>
    </row>
    <row r="94" spans="1:39" ht="21" customHeight="1">
      <c r="B94" s="436" t="s">
        <v>103</v>
      </c>
      <c r="C94" s="437"/>
      <c r="D94" s="437"/>
      <c r="E94" s="437"/>
      <c r="F94" s="437"/>
      <c r="G94" s="437"/>
      <c r="H94" s="437"/>
      <c r="I94" s="437"/>
      <c r="J94" s="437"/>
      <c r="K94" s="437"/>
      <c r="L94" s="437"/>
      <c r="M94" s="437"/>
      <c r="N94" s="437"/>
      <c r="O94" s="437"/>
      <c r="P94" s="437"/>
      <c r="Q94" s="437"/>
      <c r="R94" s="437"/>
      <c r="S94" s="437"/>
      <c r="T94" s="437"/>
    </row>
  </sheetData>
  <sheetProtection algorithmName="SHA-512" hashValue="Dg4Os/VIBxo6AD9ammKjqG/3H0aLZornW3l3U3pZynTUScD34OFS3RXShew0zSKAjbBQppg/kUh53CQBGF01NQ==" saltValue="UtQMAj56dY12T0JJ1qTA7Q==" spinCount="100000" sheet="1" objects="1" scenarios="1" selectLockedCells="1"/>
  <mergeCells count="136">
    <mergeCell ref="F70:H71"/>
    <mergeCell ref="I70:K71"/>
    <mergeCell ref="R70:T70"/>
    <mergeCell ref="A81:A82"/>
    <mergeCell ref="B81:C82"/>
    <mergeCell ref="E81:G81"/>
    <mergeCell ref="H81:H82"/>
    <mergeCell ref="C76:K76"/>
    <mergeCell ref="B77:T77"/>
    <mergeCell ref="I81:T82"/>
    <mergeCell ref="E82:G82"/>
    <mergeCell ref="C78:K78"/>
    <mergeCell ref="E79:G79"/>
    <mergeCell ref="I79:T79"/>
    <mergeCell ref="B80:D80"/>
    <mergeCell ref="E80:G80"/>
    <mergeCell ref="I80:T80"/>
    <mergeCell ref="A79:D79"/>
    <mergeCell ref="B93:T93"/>
    <mergeCell ref="B94:T94"/>
    <mergeCell ref="B84:T84"/>
    <mergeCell ref="B85:T85"/>
    <mergeCell ref="B87:T87"/>
    <mergeCell ref="B88:T88"/>
    <mergeCell ref="B90:T90"/>
    <mergeCell ref="B92:T92"/>
    <mergeCell ref="B83:D83"/>
    <mergeCell ref="E83:G83"/>
    <mergeCell ref="I83:T83"/>
    <mergeCell ref="C64:E64"/>
    <mergeCell ref="C50:K50"/>
    <mergeCell ref="A51:A77"/>
    <mergeCell ref="B51:T51"/>
    <mergeCell ref="C52:K52"/>
    <mergeCell ref="C53:K53"/>
    <mergeCell ref="B54:T54"/>
    <mergeCell ref="R55:T55"/>
    <mergeCell ref="C57:E57"/>
    <mergeCell ref="C58:E58"/>
    <mergeCell ref="C59:E59"/>
    <mergeCell ref="C60:E60"/>
    <mergeCell ref="C61:K61"/>
    <mergeCell ref="C72:E72"/>
    <mergeCell ref="C73:E73"/>
    <mergeCell ref="C74:E74"/>
    <mergeCell ref="C75:E75"/>
    <mergeCell ref="C65:E65"/>
    <mergeCell ref="C66:E66"/>
    <mergeCell ref="C67:E67"/>
    <mergeCell ref="C68:K68"/>
    <mergeCell ref="B69:T69"/>
    <mergeCell ref="B70:B71"/>
    <mergeCell ref="C70:E71"/>
    <mergeCell ref="B55:B56"/>
    <mergeCell ref="C55:E56"/>
    <mergeCell ref="F55:H56"/>
    <mergeCell ref="I55:K56"/>
    <mergeCell ref="C48:K48"/>
    <mergeCell ref="B49:T49"/>
    <mergeCell ref="C62:K62"/>
    <mergeCell ref="R62:T62"/>
    <mergeCell ref="C63:E63"/>
    <mergeCell ref="A30:A50"/>
    <mergeCell ref="B30:T30"/>
    <mergeCell ref="C31:K31"/>
    <mergeCell ref="C32:K32"/>
    <mergeCell ref="B33:T33"/>
    <mergeCell ref="B34:B35"/>
    <mergeCell ref="C34:E35"/>
    <mergeCell ref="R34:T34"/>
    <mergeCell ref="C36:E36"/>
    <mergeCell ref="C44:E44"/>
    <mergeCell ref="C45:E45"/>
    <mergeCell ref="C46:E46"/>
    <mergeCell ref="C47:E47"/>
    <mergeCell ref="C39:E39"/>
    <mergeCell ref="C40:K40"/>
    <mergeCell ref="B41:T41"/>
    <mergeCell ref="B42:B43"/>
    <mergeCell ref="C42:E43"/>
    <mergeCell ref="F42:H43"/>
    <mergeCell ref="I42:K43"/>
    <mergeCell ref="R42:T42"/>
    <mergeCell ref="C38:E38"/>
    <mergeCell ref="F34:H35"/>
    <mergeCell ref="I34:K35"/>
    <mergeCell ref="B25:T25"/>
    <mergeCell ref="B26:B29"/>
    <mergeCell ref="D26:G26"/>
    <mergeCell ref="H26:H29"/>
    <mergeCell ref="J26:T26"/>
    <mergeCell ref="D27:G27"/>
    <mergeCell ref="J29:T29"/>
    <mergeCell ref="J27:T27"/>
    <mergeCell ref="C20:E20"/>
    <mergeCell ref="C21:E21"/>
    <mergeCell ref="D28:G28"/>
    <mergeCell ref="J28:T28"/>
    <mergeCell ref="D29:G29"/>
    <mergeCell ref="B23:T23"/>
    <mergeCell ref="C24:K24"/>
    <mergeCell ref="C37:E37"/>
    <mergeCell ref="A1:F1"/>
    <mergeCell ref="G1:H1"/>
    <mergeCell ref="I1:T1"/>
    <mergeCell ref="R9:T9"/>
    <mergeCell ref="A4:A5"/>
    <mergeCell ref="B4:B5"/>
    <mergeCell ref="C4:C5"/>
    <mergeCell ref="K4:K5"/>
    <mergeCell ref="B6:T6"/>
    <mergeCell ref="B7:B9"/>
    <mergeCell ref="D7:K7"/>
    <mergeCell ref="R7:T7"/>
    <mergeCell ref="D8:K8"/>
    <mergeCell ref="R8:T8"/>
    <mergeCell ref="D9:K9"/>
    <mergeCell ref="A6:A29"/>
    <mergeCell ref="T4:T5"/>
    <mergeCell ref="C10:K10"/>
    <mergeCell ref="C11:K11"/>
    <mergeCell ref="C17:E17"/>
    <mergeCell ref="C18:E18"/>
    <mergeCell ref="C19:E19"/>
    <mergeCell ref="C22:K22"/>
    <mergeCell ref="C13:K13"/>
    <mergeCell ref="R4:R5"/>
    <mergeCell ref="C12:K12"/>
    <mergeCell ref="R12:T12"/>
    <mergeCell ref="B14:T14"/>
    <mergeCell ref="B15:B16"/>
    <mergeCell ref="C15:E16"/>
    <mergeCell ref="F15:H15"/>
    <mergeCell ref="I15:K15"/>
    <mergeCell ref="R15:T15"/>
    <mergeCell ref="J4:J5"/>
  </mergeCells>
  <phoneticPr fontId="4" type="noConversion"/>
  <dataValidations count="20">
    <dataValidation type="date" allowBlank="1" showInputMessage="1" showErrorMessage="1" errorTitle="날자 입력 오류" error="별거기간 산출 대상기간을 벗어난 날짜를 입력했습니다." sqref="U52:W52 U31:W31 U10:W10 M17:N17 M36:N39 M44:N47 M63:N67 M72:N75 M57:N60 L18:N21">
      <formula1>U4</formula1>
      <formula2>U3</formula2>
    </dataValidation>
    <dataValidation type="whole" allowBlank="1" showInputMessage="1" showErrorMessage="1" prompt="&quot;경남도교육청 관내 공립학교 신규임용(전입)일&quot; 을 입력하시오." sqref="T32">
      <formula1>1</formula1>
      <formula2>31</formula2>
    </dataValidation>
    <dataValidation type="whole" allowBlank="1" showInputMessage="1" showErrorMessage="1" prompt="&quot;경남도교육청 관내 공립학교 신규임용(전입)월&quot; 을 입력하시오." sqref="S32">
      <formula1>1</formula1>
      <formula2>12</formula2>
    </dataValidation>
    <dataValidation type="textLength" allowBlank="1" showInputMessage="1" showErrorMessage="1" prompt="&quot;경남도교육청 관내 공립학교 신규임용(전입)년도&quot; 를 입력하시오." sqref="R32">
      <formula1>4</formula1>
      <formula2>4</formula2>
    </dataValidation>
    <dataValidation type="whole" allowBlank="1" showInputMessage="1" showErrorMessage="1" errorTitle="입력오류" error="1 - 31 사이의 값을 입력하시오" sqref="K17 H17:H21 H36:H39 K36:K39 H44:H47 K44:K47 H57:H60 K57:K60 H63:H67 K63:K67 H72:H75 K72:K75">
      <formula1>1</formula1>
      <formula2>31</formula2>
    </dataValidation>
    <dataValidation type="whole" allowBlank="1" showInputMessage="1" showErrorMessage="1" errorTitle="입력오류" error="1-12 사이의 값을 입력하시오" sqref="J17 G17:G21 G36:G39 J36:J39 G44:G47 J44:J47 G57:G60 J57:J60 G63:G67 J63:J67 G72:G75 J72:J75">
      <formula1>1</formula1>
      <formula2>12</formula2>
    </dataValidation>
    <dataValidation type="textLength" allowBlank="1" showInputMessage="1" showErrorMessage="1" errorTitle="입력오류" error="4자리 년도를 입력하시오_x000a_예) 2005" sqref="I17 F17:F21 F36:F39 I36:I39 F44:F47 I44:I47 F57:F60 I57:I60 F63:F67 I63:I67 F72:F75 I72:I75">
      <formula1>4</formula1>
      <formula2>4</formula2>
    </dataValidation>
    <dataValidation type="whole" allowBlank="1" showInputMessage="1" showErrorMessage="1" sqref="K18:K21">
      <formula1>1</formula1>
      <formula2>31</formula2>
    </dataValidation>
    <dataValidation type="whole" allowBlank="1" showInputMessage="1" showErrorMessage="1" sqref="J18:J21">
      <formula1>1</formula1>
      <formula2>12</formula2>
    </dataValidation>
    <dataValidation type="textLength" allowBlank="1" showInputMessage="1" showErrorMessage="1" sqref="I18:I21">
      <formula1>4</formula1>
      <formula2>4</formula2>
    </dataValidation>
    <dataValidation type="whole" allowBlank="1" showInputMessage="1" showErrorMessage="1" prompt="&quot;경남도교육청 관내 공립학교 신규임용일&quot; 또는 &quot;호적등본 상 결혼일&quot; 중에 본인에게 해당하는 날짜 1개만 선택하고_x000a__x000a_부부별거 기간이 없는 경우는 입력하지 않는다. " sqref="S11">
      <formula1>1</formula1>
      <formula2>12</formula2>
    </dataValidation>
    <dataValidation type="textLength" allowBlank="1" showInputMessage="1" showErrorMessage="1" prompt="&quot;경남도교육청 관내 공립학교 신규임용일&quot; 또는 &quot;호적등본 상 결혼일&quot; 중에 본인에게 해당하는 날짜 1개만 선택하고_x000a__x000a_부부별거 기간이 없는 경우는 입력하지 않는다. " sqref="R11">
      <formula1>4</formula1>
      <formula2>4</formula2>
    </dataValidation>
    <dataValidation type="list" allowBlank="1" showInputMessage="1" showErrorMessage="1" promptTitle="입력 방법" prompt="_x000a_반드시 우측의 목록단추를 눌러 남여를 선택하시오." sqref="D5">
      <formula1>"남,여"</formula1>
    </dataValidation>
    <dataValidation type="whole" allowBlank="1" showInputMessage="1" showErrorMessage="1" prompt="&quot;경남도교육청 관내 공립학교 신규임용일&quot; 또는 &quot;호적등본 상 결혼일&quot; 중에 본인에게 해당하는 날짜 1개만 선택하고_x000a__x000a_부부별거 기간이 없는 경우는 입력하지 않는다. " sqref="T11">
      <formula1>1</formula1>
      <formula2>31</formula2>
    </dataValidation>
    <dataValidation type="list" allowBlank="1" showInputMessage="1" showErrorMessage="1" promptTitle="입력 방법" prompt="_x000a_우측의 목록단추를 눌러 전출순위를 선택하세요." sqref="E81:G81">
      <formula1>"우선순위,1순위,2순위,3순위"</formula1>
    </dataValidation>
    <dataValidation type="list" showInputMessage="1" showErrorMessage="1" errorTitle="입력 오류" error="목록에 제시된 희망타시도을 선택하세오." promptTitle="입력 방법" prompt="_x000a_반드시 우측의 목록단추를 눌러 희망시도를 선택하시오." sqref="A4:A5">
      <formula1>"서울,부산,대구,인천,광주,대전,울산,경기,강원,충북,충남,전북,전남,경북,제주,세종"</formula1>
    </dataValidation>
    <dataValidation allowBlank="1" showDropDown="1" showInputMessage="1" showErrorMessage="1" sqref="E83:G83"/>
    <dataValidation type="list" allowBlank="1" showInputMessage="1" showErrorMessage="1" sqref="G1:H1">
      <formula1>"전출,교환"</formula1>
    </dataValidation>
    <dataValidation type="list" allowBlank="1" showInputMessage="1" showErrorMessage="1" sqref="AK90 AL8 AK88">
      <formula1>"학교용,교육청용"</formula1>
    </dataValidation>
    <dataValidation type="list" allowBlank="1" showInputMessage="1" showErrorMessage="1" sqref="E82:G82">
      <formula1>INDIRECT(#REF!)</formula1>
    </dataValidation>
  </dataValidations>
  <printOptions horizontalCentered="1"/>
  <pageMargins left="0.31496062992125984" right="0.31496062992125984" top="0.59" bottom="0.59055118110236227" header="0" footer="0.27559055118110237"/>
  <pageSetup paperSize="9" scale="74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R4"/>
  <sheetViews>
    <sheetView zoomScaleNormal="100" workbookViewId="0">
      <selection activeCell="H3" sqref="H3"/>
    </sheetView>
  </sheetViews>
  <sheetFormatPr defaultRowHeight="17.399999999999999"/>
  <cols>
    <col min="1" max="1" width="5.69921875" customWidth="1"/>
    <col min="3" max="5" width="10.69921875" customWidth="1"/>
    <col min="6" max="6" width="5.69921875" customWidth="1"/>
    <col min="7" max="8" width="13.19921875" customWidth="1"/>
    <col min="18" max="18" width="14.5" customWidth="1"/>
  </cols>
  <sheetData>
    <row r="1" spans="1:18" ht="42" customHeight="1">
      <c r="A1" s="479" t="str">
        <f>"2021.3.1.자 타시도 " &amp; detail!G1&amp;"자 명부"</f>
        <v>2021.3.1.자 타시도 전출자 명부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</row>
    <row r="2" spans="1:18" ht="27" customHeight="1" thickBo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477"/>
      <c r="Q2" s="478"/>
      <c r="R2" s="478"/>
    </row>
    <row r="3" spans="1:18" ht="38.25" customHeight="1">
      <c r="A3" s="112" t="s">
        <v>104</v>
      </c>
      <c r="B3" s="113" t="s">
        <v>105</v>
      </c>
      <c r="C3" s="192" t="s">
        <v>237</v>
      </c>
      <c r="D3" s="192" t="s">
        <v>238</v>
      </c>
      <c r="E3" s="113" t="s">
        <v>106</v>
      </c>
      <c r="F3" s="113" t="s">
        <v>107</v>
      </c>
      <c r="G3" s="113" t="s">
        <v>148</v>
      </c>
      <c r="H3" s="113" t="s">
        <v>149</v>
      </c>
      <c r="I3" s="113" t="s">
        <v>108</v>
      </c>
      <c r="J3" s="192" t="s">
        <v>234</v>
      </c>
      <c r="K3" s="192" t="s">
        <v>235</v>
      </c>
      <c r="L3" s="192" t="s">
        <v>236</v>
      </c>
      <c r="M3" s="248" t="s">
        <v>259</v>
      </c>
      <c r="N3" s="248" t="s">
        <v>262</v>
      </c>
      <c r="O3" s="249" t="s">
        <v>109</v>
      </c>
      <c r="P3" s="248" t="s">
        <v>257</v>
      </c>
      <c r="Q3" s="248" t="s">
        <v>256</v>
      </c>
      <c r="R3" s="214" t="s">
        <v>233</v>
      </c>
    </row>
    <row r="4" spans="1:18" ht="51.75" customHeight="1" thickBot="1">
      <c r="A4" s="110"/>
      <c r="B4" s="111" t="str">
        <f>detail!A4</f>
        <v>서울</v>
      </c>
      <c r="C4" s="111" t="str">
        <f>detail!B4</f>
        <v>국어</v>
      </c>
      <c r="D4" s="111" t="str">
        <f>detail!C4</f>
        <v>창원중앙여자고등학교</v>
      </c>
      <c r="E4" s="111" t="str">
        <f>detail!D4</f>
        <v>홍길동</v>
      </c>
      <c r="F4" s="111" t="str">
        <f>detail!D5</f>
        <v>남</v>
      </c>
      <c r="G4" s="111">
        <f>detail!E4</f>
        <v>820327</v>
      </c>
      <c r="H4" s="111" t="str">
        <f>detail!E5</f>
        <v>S100000000</v>
      </c>
      <c r="I4" s="111" t="str">
        <f>detail!F4</f>
        <v>국어1정</v>
      </c>
      <c r="J4" s="111" t="str">
        <f>detail!F5</f>
        <v>강남구</v>
      </c>
      <c r="K4" s="111" t="str">
        <f>detail!G5</f>
        <v>구로구</v>
      </c>
      <c r="L4" s="111" t="str">
        <f>detail!H5</f>
        <v>강서구</v>
      </c>
      <c r="M4" s="111" t="str">
        <f>detail!I4</f>
        <v>2순위</v>
      </c>
      <c r="N4" s="111" t="str">
        <f>detail!I5</f>
        <v>노부모봉양</v>
      </c>
      <c r="O4" s="111">
        <f>detail!J4</f>
        <v>4.1100000000000003</v>
      </c>
      <c r="P4" s="111">
        <f>detail!K4</f>
        <v>10.06</v>
      </c>
      <c r="Q4" s="111">
        <f>detail!R4</f>
        <v>11</v>
      </c>
      <c r="R4" s="215" t="str">
        <f>detail!T4</f>
        <v>010-1111-1234</v>
      </c>
    </row>
  </sheetData>
  <sheetProtection password="CA1F" sheet="1" objects="1" scenarios="1" selectLockedCells="1"/>
  <mergeCells count="2">
    <mergeCell ref="P2:R2"/>
    <mergeCell ref="A1:R1"/>
  </mergeCells>
  <phoneticPr fontId="4" type="noConversion"/>
  <printOptions horizontalCentered="1"/>
  <pageMargins left="0.31496062992125984" right="0.31496062992125984" top="0.74803149606299213" bottom="0.74803149606299213" header="0.11811023622047245" footer="0.11811023622047245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/>
  </sheetPr>
  <dimension ref="B1:J17"/>
  <sheetViews>
    <sheetView showGridLines="0" zoomScale="75" zoomScaleNormal="75" zoomScaleSheetLayoutView="100" workbookViewId="0">
      <selection activeCell="C13" sqref="C13:H13"/>
    </sheetView>
  </sheetViews>
  <sheetFormatPr defaultColWidth="8" defaultRowHeight="21.75" customHeight="1"/>
  <cols>
    <col min="1" max="1" width="2.3984375" style="157" customWidth="1"/>
    <col min="2" max="2" width="12.59765625" style="157" customWidth="1"/>
    <col min="3" max="3" width="9.59765625" style="157" customWidth="1"/>
    <col min="4" max="4" width="17.69921875" style="157" customWidth="1"/>
    <col min="5" max="5" width="9.09765625" style="157" customWidth="1"/>
    <col min="6" max="6" width="15.8984375" style="157" customWidth="1"/>
    <col min="7" max="7" width="11.8984375" style="157" customWidth="1"/>
    <col min="8" max="8" width="16.8984375" style="157" customWidth="1"/>
    <col min="9" max="9" width="9.3984375" style="157" customWidth="1"/>
    <col min="10" max="10" width="9" style="157" customWidth="1"/>
    <col min="11" max="11" width="10.09765625" style="157" customWidth="1"/>
    <col min="12" max="16384" width="8" style="157"/>
  </cols>
  <sheetData>
    <row r="1" spans="2:10" ht="21.75" customHeight="1">
      <c r="B1" s="156" t="s">
        <v>125</v>
      </c>
    </row>
    <row r="3" spans="2:10" ht="21.75" customHeight="1">
      <c r="B3" s="480" t="str">
        <f>"2021.3.1.자 " &amp; detail!G1 &amp; "자 인적사항"</f>
        <v>2021.3.1.자 전출자 인적사항</v>
      </c>
      <c r="C3" s="480"/>
      <c r="D3" s="480"/>
      <c r="E3" s="480"/>
      <c r="F3" s="480"/>
      <c r="G3" s="480"/>
      <c r="H3" s="480"/>
      <c r="I3" s="158"/>
    </row>
    <row r="4" spans="2:10" ht="27" customHeight="1">
      <c r="C4" s="159"/>
      <c r="D4" s="159"/>
      <c r="E4" s="159"/>
      <c r="F4" s="159"/>
      <c r="G4" s="159"/>
      <c r="H4" s="159"/>
      <c r="I4" s="159"/>
    </row>
    <row r="5" spans="2:10" ht="30.6" customHeight="1">
      <c r="C5" s="497" t="str">
        <f>detail!G1 &amp; " 희망시도: " &amp; detail!A4</f>
        <v>전출 희망시도: 서울</v>
      </c>
      <c r="D5" s="498"/>
      <c r="E5" s="498"/>
      <c r="F5" s="498"/>
      <c r="G5" s="499"/>
      <c r="H5" s="173"/>
      <c r="I5" s="160"/>
      <c r="J5" s="160"/>
    </row>
    <row r="6" spans="2:10" ht="58.95" customHeight="1" thickBot="1">
      <c r="B6" s="204"/>
      <c r="C6" s="204"/>
      <c r="D6" s="204"/>
      <c r="E6" s="204"/>
      <c r="F6" s="204"/>
      <c r="G6" s="485" t="str">
        <f>detail!AL4</f>
        <v>창원</v>
      </c>
      <c r="H6" s="485"/>
    </row>
    <row r="7" spans="2:10" ht="50.25" customHeight="1">
      <c r="B7" s="486" t="s">
        <v>126</v>
      </c>
      <c r="C7" s="210" t="s">
        <v>127</v>
      </c>
      <c r="D7" s="489" t="str">
        <f>detail!C4</f>
        <v>창원중앙여자고등학교</v>
      </c>
      <c r="E7" s="489"/>
      <c r="F7" s="489"/>
      <c r="G7" s="210" t="s">
        <v>128</v>
      </c>
      <c r="H7" s="211" t="str">
        <f>LEFT(detail!E4,2) &amp;  "." &amp; MID(detail!E4,3,2) &amp; "." &amp; MID(detail!E4,5,2)</f>
        <v>82.03.27</v>
      </c>
    </row>
    <row r="8" spans="2:10" ht="48" customHeight="1">
      <c r="B8" s="487"/>
      <c r="C8" s="206" t="s">
        <v>129</v>
      </c>
      <c r="D8" s="206" t="str">
        <f>detail!D4</f>
        <v>홍길동</v>
      </c>
      <c r="E8" s="206" t="s">
        <v>130</v>
      </c>
      <c r="F8" s="207" t="s">
        <v>141</v>
      </c>
      <c r="G8" s="206" t="s">
        <v>131</v>
      </c>
      <c r="H8" s="212" t="str">
        <f>detail!I5</f>
        <v>노부모봉양</v>
      </c>
    </row>
    <row r="9" spans="2:10" ht="55.5" customHeight="1">
      <c r="B9" s="487"/>
      <c r="C9" s="206" t="s">
        <v>132</v>
      </c>
      <c r="D9" s="490"/>
      <c r="E9" s="490"/>
      <c r="F9" s="490"/>
      <c r="G9" s="490"/>
      <c r="H9" s="491"/>
    </row>
    <row r="10" spans="2:10" ht="60" customHeight="1">
      <c r="B10" s="487"/>
      <c r="C10" s="208" t="s">
        <v>179</v>
      </c>
      <c r="D10" s="490" t="s">
        <v>186</v>
      </c>
      <c r="E10" s="490"/>
      <c r="F10" s="490"/>
      <c r="G10" s="490"/>
      <c r="H10" s="491"/>
    </row>
    <row r="11" spans="2:10" ht="48" customHeight="1">
      <c r="B11" s="487"/>
      <c r="C11" s="492" t="s">
        <v>133</v>
      </c>
      <c r="D11" s="206" t="s">
        <v>134</v>
      </c>
      <c r="E11" s="492" t="s">
        <v>135</v>
      </c>
      <c r="F11" s="492"/>
      <c r="G11" s="492" t="s">
        <v>136</v>
      </c>
      <c r="H11" s="494" t="str">
        <f>detail!D5</f>
        <v>남</v>
      </c>
    </row>
    <row r="12" spans="2:10" ht="46.2" customHeight="1">
      <c r="B12" s="488"/>
      <c r="C12" s="493"/>
      <c r="D12" s="209" t="s">
        <v>137</v>
      </c>
      <c r="E12" s="496" t="s">
        <v>274</v>
      </c>
      <c r="F12" s="496"/>
      <c r="G12" s="493"/>
      <c r="H12" s="495"/>
    </row>
    <row r="13" spans="2:10" ht="124.5" customHeight="1" thickBot="1">
      <c r="B13" s="213" t="str">
        <f>detail!G1 &amp; "사유
(구체적-간략)"</f>
        <v>전출사유
(구체적-간략)</v>
      </c>
      <c r="C13" s="481"/>
      <c r="D13" s="481"/>
      <c r="E13" s="481"/>
      <c r="F13" s="481"/>
      <c r="G13" s="481"/>
      <c r="H13" s="482"/>
    </row>
    <row r="14" spans="2:10" ht="21.75" customHeight="1">
      <c r="B14" s="205"/>
      <c r="C14" s="204"/>
      <c r="D14" s="204"/>
      <c r="E14" s="204"/>
      <c r="F14" s="204"/>
      <c r="G14" s="204"/>
      <c r="H14" s="204"/>
    </row>
    <row r="15" spans="2:10" ht="63" customHeight="1">
      <c r="B15" s="483" t="str">
        <f>"※ " &amp; detail!G1 &amp; " 희망지를 구체적으로 작성요(예, 00시, 00구, 00군 등), 
   학교 배정 시 참고자료가 됨."</f>
        <v>※ 전출 희망지를 구체적으로 작성요(예, 00시, 00구, 00군 등), 
   학교 배정 시 참고자료가 됨.</v>
      </c>
      <c r="C15" s="484"/>
      <c r="D15" s="484"/>
      <c r="E15" s="484"/>
      <c r="F15" s="484"/>
      <c r="G15" s="484"/>
      <c r="H15" s="484"/>
    </row>
    <row r="16" spans="2:10" ht="21.75" customHeight="1">
      <c r="B16" s="161" t="s">
        <v>138</v>
      </c>
    </row>
    <row r="17" spans="2:2" ht="21.75" customHeight="1">
      <c r="B17" s="162"/>
    </row>
  </sheetData>
  <sheetProtection algorithmName="SHA-512" hashValue="kf+n3ud7XXETD1zAoKNy6Wp1X/CBkPcjYVkELXJbdb8DvJYUjSrpwNO4Jb3uB0p4rmG+aVvMfsN+YQRSpwBI1A==" saltValue="yVbUw9cc0VLBibUWxrRYIA==" spinCount="100000" sheet="1" objects="1" scenarios="1" selectLockedCells="1"/>
  <mergeCells count="14">
    <mergeCell ref="B3:H3"/>
    <mergeCell ref="C13:H13"/>
    <mergeCell ref="B15:H15"/>
    <mergeCell ref="G6:H6"/>
    <mergeCell ref="B7:B12"/>
    <mergeCell ref="D7:F7"/>
    <mergeCell ref="D9:H9"/>
    <mergeCell ref="D10:H10"/>
    <mergeCell ref="C11:C12"/>
    <mergeCell ref="E11:F11"/>
    <mergeCell ref="G11:G12"/>
    <mergeCell ref="H11:H12"/>
    <mergeCell ref="E12:F12"/>
    <mergeCell ref="C5:G5"/>
  </mergeCells>
  <phoneticPr fontId="4" type="noConversion"/>
  <printOptions horizontalCentered="1"/>
  <pageMargins left="0.55118110236220474" right="0.59055118110236227" top="1.24" bottom="0.86614173228346458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8</vt:i4>
      </vt:variant>
    </vt:vector>
  </HeadingPairs>
  <TitlesOfParts>
    <vt:vector size="12" baseType="lpstr">
      <vt:lpstr>작성요령(필독)</vt:lpstr>
      <vt:lpstr>detail</vt:lpstr>
      <vt:lpstr>dataa</vt:lpstr>
      <vt:lpstr>&lt;서식3&gt;인적사항</vt:lpstr>
      <vt:lpstr>'&lt;서식3&gt;인적사항'!Print_Area</vt:lpstr>
      <vt:lpstr>dataa!Print_Area</vt:lpstr>
      <vt:lpstr>detail!Print_Area</vt:lpstr>
      <vt:lpstr>'작성요령(필독)'!Print_Area</vt:lpstr>
      <vt:lpstr>삼순위</vt:lpstr>
      <vt:lpstr>우선순위</vt:lpstr>
      <vt:lpstr>이순위</vt:lpstr>
      <vt:lpstr>일순위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2020-10-13T00:05:03Z</cp:lastPrinted>
  <dcterms:created xsi:type="dcterms:W3CDTF">2013-06-13T01:09:06Z</dcterms:created>
  <dcterms:modified xsi:type="dcterms:W3CDTF">2020-10-13T04:49:25Z</dcterms:modified>
</cp:coreProperties>
</file>